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8930" windowHeight="12030" activeTab="0"/>
  </bookViews>
  <sheets>
    <sheet name="Отчет" sheetId="1" r:id="rId1"/>
  </sheets>
  <definedNames>
    <definedName name="_xlnm.Print_Area" localSheetId="0">'Отчет'!$A$1:$M$122</definedName>
  </definedNames>
  <calcPr fullCalcOnLoad="1"/>
</workbook>
</file>

<file path=xl/sharedStrings.xml><?xml version="1.0" encoding="utf-8"?>
<sst xmlns="http://schemas.openxmlformats.org/spreadsheetml/2006/main" count="151" uniqueCount="66">
  <si>
    <t>№ п/п</t>
  </si>
  <si>
    <t>краевой бюджет</t>
  </si>
  <si>
    <t>местный бюджет</t>
  </si>
  <si>
    <t>собственные средства</t>
  </si>
  <si>
    <t>ВЛ-6кВ</t>
  </si>
  <si>
    <t>ООО "УК ПВЭСиК"</t>
  </si>
  <si>
    <t>Наименование мероприятия</t>
  </si>
  <si>
    <t>Ед. изм.</t>
  </si>
  <si>
    <t>Объем</t>
  </si>
  <si>
    <t>Финансирование (тыс. руб.)</t>
  </si>
  <si>
    <t>Срок исполнения</t>
  </si>
  <si>
    <t>Ответственный за исполнение</t>
  </si>
  <si>
    <t>шт.</t>
  </si>
  <si>
    <t>м.</t>
  </si>
  <si>
    <t>ГПП "Малахит"</t>
  </si>
  <si>
    <t>май-июль</t>
  </si>
  <si>
    <t>ИТОГО:</t>
  </si>
  <si>
    <t>Сметная стоимость (тыс. руб.)</t>
  </si>
  <si>
    <t>Освоено средств (тыс. руб.)</t>
  </si>
  <si>
    <t>% выполнения</t>
  </si>
  <si>
    <t>Промывка, испытание на плотность лежаков ГВС и ХВС 
(дома №1,3-12)</t>
  </si>
  <si>
    <t>Промывка лежаков канализации (дома №1,3-12)</t>
  </si>
  <si>
    <t>Х</t>
  </si>
  <si>
    <t>ВСЕГО по МКД</t>
  </si>
  <si>
    <t>Гидравлическое испытание</t>
  </si>
  <si>
    <t>Испытание на плотность</t>
  </si>
  <si>
    <t>сети отопления</t>
  </si>
  <si>
    <t>сети ГВС</t>
  </si>
  <si>
    <t>сети ХВС</t>
  </si>
  <si>
    <t xml:space="preserve">Промывка системы отопления здания администрации, испытание на плотность </t>
  </si>
  <si>
    <t>температурные испытания</t>
  </si>
  <si>
    <t>август</t>
  </si>
  <si>
    <t>ИТОГО УК ПВЭСиК</t>
  </si>
  <si>
    <t>Испытание на плотность , промывка системы отопления
(дома №1,3-12)</t>
  </si>
  <si>
    <t>Тепловые камеры</t>
  </si>
  <si>
    <t>температурные замеры</t>
  </si>
  <si>
    <t>текущий ремонт запорной арматуры</t>
  </si>
  <si>
    <t>Промывка и очистка сетей канализации и колодцев</t>
  </si>
  <si>
    <t>подготовка конструктивных элементов (дома №1,3-12)</t>
  </si>
  <si>
    <t>очистка теплосетей от кустарников</t>
  </si>
  <si>
    <t>Ремонт насосов</t>
  </si>
  <si>
    <t>сети канализации</t>
  </si>
  <si>
    <t>электрохозяйство</t>
  </si>
  <si>
    <t>ВСЕГО объекты жизнеобеспечения</t>
  </si>
  <si>
    <t>х</t>
  </si>
  <si>
    <t>ЖИЛОЙ ФОНД</t>
  </si>
  <si>
    <t>Профилактическое испытание электрооборудования</t>
  </si>
  <si>
    <t>подготовка узлов учета ХВС, ГВС. отопление (дома №1,3-12), проведение гоп. Поверки УУТЭ</t>
  </si>
  <si>
    <t>изолировка т/сетей</t>
  </si>
  <si>
    <t>Промывка ТК 3-7", ТК 1-13, ТК 21-25</t>
  </si>
  <si>
    <t>Промывка ТК 3-7", ТК 21-22</t>
  </si>
  <si>
    <t>испытание на плотность</t>
  </si>
  <si>
    <t>капитальный ремонт водовода КП2-КП3</t>
  </si>
  <si>
    <t>Промывка емкостей 2/1000, 250 м. куб., очистка от кустарника</t>
  </si>
  <si>
    <t>Вырубка кустарника и планировка водовода от насосной 2-го подъема до 2/1000 м. куб.</t>
  </si>
  <si>
    <t>Текущий ремонт воздуходувок ВВН-12</t>
  </si>
  <si>
    <t>Текущий ремонт колодцев</t>
  </si>
  <si>
    <t>изготовление щитов</t>
  </si>
  <si>
    <t>текущий ремонт дробилок</t>
  </si>
  <si>
    <t>вырубка кустарник, отсыпка и планировка подъездов к колодцам от котельной до СБО</t>
  </si>
  <si>
    <t>ТП 6/0,4 кВ</t>
  </si>
  <si>
    <t>Проведение профилактических испытаний</t>
  </si>
  <si>
    <t>Прочие работы</t>
  </si>
  <si>
    <t>Отчет</t>
  </si>
  <si>
    <r>
      <t xml:space="preserve">Светлогорское сельское поселение </t>
    </r>
  </si>
  <si>
    <t>по подготовке объектов жилищно-коммунального хозяйства к работе в зимних условиях 2016-2017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</si>
</sst>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10" fontId="2" fillId="0" borderId="0" xfId="0" applyNumberFormat="1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9" fillId="33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176" fontId="2" fillId="34" borderId="23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33" borderId="3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10" fontId="3" fillId="0" borderId="41" xfId="0" applyNumberFormat="1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42" xfId="0" applyNumberFormat="1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center" vertical="center" wrapText="1"/>
    </xf>
    <xf numFmtId="176" fontId="3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2"/>
  <sheetViews>
    <sheetView tabSelected="1" view="pageBreakPreview" zoomScale="77" zoomScaleNormal="80" zoomScaleSheetLayoutView="77" zoomScalePageLayoutView="0" workbookViewId="0" topLeftCell="A49">
      <selection activeCell="K126" sqref="K126"/>
    </sheetView>
  </sheetViews>
  <sheetFormatPr defaultColWidth="9.140625" defaultRowHeight="15"/>
  <cols>
    <col min="1" max="1" width="4.8515625" style="6" customWidth="1"/>
    <col min="2" max="2" width="8.28125" style="24" customWidth="1"/>
    <col min="3" max="3" width="31.8515625" style="25" customWidth="1"/>
    <col min="4" max="4" width="9.140625" style="6" customWidth="1"/>
    <col min="5" max="5" width="9.140625" style="19" customWidth="1"/>
    <col min="6" max="6" width="25.00390625" style="20" customWidth="1"/>
    <col min="7" max="8" width="18.140625" style="20" customWidth="1"/>
    <col min="9" max="9" width="24.140625" style="20" customWidth="1"/>
    <col min="10" max="10" width="18.421875" style="6" customWidth="1"/>
    <col min="11" max="11" width="20.00390625" style="6" customWidth="1"/>
    <col min="12" max="12" width="19.00390625" style="20" customWidth="1"/>
    <col min="13" max="13" width="16.421875" style="26" customWidth="1"/>
    <col min="14" max="14" width="11.8515625" style="6" bestFit="1" customWidth="1"/>
    <col min="15" max="15" width="14.00390625" style="6" bestFit="1" customWidth="1"/>
    <col min="16" max="16384" width="9.140625" style="6" customWidth="1"/>
  </cols>
  <sheetData>
    <row r="2" spans="1:13" ht="15.75">
      <c r="A2" s="144"/>
      <c r="B2" s="144"/>
      <c r="C2" s="144"/>
      <c r="D2" s="144"/>
      <c r="K2" s="144"/>
      <c r="L2" s="144"/>
      <c r="M2" s="144"/>
    </row>
    <row r="3" spans="1:13" ht="36.75" customHeight="1">
      <c r="A3" s="144"/>
      <c r="B3" s="144"/>
      <c r="C3" s="144"/>
      <c r="D3" s="144"/>
      <c r="K3" s="144"/>
      <c r="L3" s="144"/>
      <c r="M3" s="144"/>
    </row>
    <row r="4" spans="2:13" ht="15.75">
      <c r="B4" s="144"/>
      <c r="C4" s="144"/>
      <c r="D4" s="144"/>
      <c r="K4" s="144"/>
      <c r="L4" s="144"/>
      <c r="M4" s="144"/>
    </row>
    <row r="5" spans="2:13" ht="15.75">
      <c r="B5" s="6"/>
      <c r="C5" s="6"/>
      <c r="K5" s="144"/>
      <c r="L5" s="144"/>
      <c r="M5" s="144"/>
    </row>
    <row r="6" spans="2:13" ht="15.75">
      <c r="B6" s="152"/>
      <c r="C6" s="152"/>
      <c r="D6" s="152"/>
      <c r="K6" s="144"/>
      <c r="L6" s="144"/>
      <c r="M6" s="144"/>
    </row>
    <row r="7" spans="1:13" s="21" customFormat="1" ht="18.75">
      <c r="A7" s="145" t="s">
        <v>63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2"/>
      <c r="M7" s="23"/>
    </row>
    <row r="8" spans="1:13" s="21" customFormat="1" ht="18.75" customHeight="1">
      <c r="A8" s="145" t="s">
        <v>65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22"/>
      <c r="M8" s="23"/>
    </row>
    <row r="9" spans="1:13" s="21" customFormat="1" ht="18.75" customHeight="1">
      <c r="A9" s="145" t="s">
        <v>64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22"/>
      <c r="M9" s="23"/>
    </row>
    <row r="10" ht="16.5" thickBot="1"/>
    <row r="11" spans="1:13" s="9" customFormat="1" ht="15.75">
      <c r="A11" s="146" t="s">
        <v>0</v>
      </c>
      <c r="B11" s="27"/>
      <c r="C11" s="148" t="s">
        <v>6</v>
      </c>
      <c r="D11" s="127" t="s">
        <v>7</v>
      </c>
      <c r="E11" s="150" t="s">
        <v>8</v>
      </c>
      <c r="F11" s="139" t="s">
        <v>17</v>
      </c>
      <c r="G11" s="141" t="s">
        <v>9</v>
      </c>
      <c r="H11" s="142"/>
      <c r="I11" s="143"/>
      <c r="J11" s="127" t="s">
        <v>10</v>
      </c>
      <c r="K11" s="129" t="s">
        <v>11</v>
      </c>
      <c r="L11" s="139" t="s">
        <v>18</v>
      </c>
      <c r="M11" s="137" t="s">
        <v>19</v>
      </c>
    </row>
    <row r="12" spans="1:13" s="9" customFormat="1" ht="32.25" thickBot="1">
      <c r="A12" s="147"/>
      <c r="B12" s="28"/>
      <c r="C12" s="149"/>
      <c r="D12" s="128"/>
      <c r="E12" s="151"/>
      <c r="F12" s="140"/>
      <c r="G12" s="29" t="s">
        <v>1</v>
      </c>
      <c r="H12" s="29" t="s">
        <v>2</v>
      </c>
      <c r="I12" s="29" t="s">
        <v>3</v>
      </c>
      <c r="J12" s="128"/>
      <c r="K12" s="130"/>
      <c r="L12" s="140"/>
      <c r="M12" s="138"/>
    </row>
    <row r="13" spans="1:13" ht="15.75" customHeight="1">
      <c r="A13" s="116">
        <v>1</v>
      </c>
      <c r="B13" s="133" t="s">
        <v>45</v>
      </c>
      <c r="C13" s="132" t="s">
        <v>33</v>
      </c>
      <c r="D13" s="56">
        <v>1</v>
      </c>
      <c r="E13" s="57"/>
      <c r="F13" s="58">
        <v>8.155</v>
      </c>
      <c r="G13" s="58">
        <v>0</v>
      </c>
      <c r="H13" s="58">
        <v>0</v>
      </c>
      <c r="I13" s="58">
        <f>F13</f>
        <v>8.155</v>
      </c>
      <c r="J13" s="120" t="s">
        <v>15</v>
      </c>
      <c r="K13" s="120" t="s">
        <v>5</v>
      </c>
      <c r="L13" s="77">
        <v>8.155</v>
      </c>
      <c r="M13" s="59">
        <f>L13/I13</f>
        <v>1</v>
      </c>
    </row>
    <row r="14" spans="1:13" ht="15.75">
      <c r="A14" s="117"/>
      <c r="B14" s="134"/>
      <c r="C14" s="131"/>
      <c r="D14" s="1">
        <v>3</v>
      </c>
      <c r="E14" s="2"/>
      <c r="F14" s="3">
        <v>8.155</v>
      </c>
      <c r="G14" s="3">
        <v>0</v>
      </c>
      <c r="H14" s="3">
        <v>0</v>
      </c>
      <c r="I14" s="3">
        <f aca="true" t="shared" si="0" ref="I14:I24">F14</f>
        <v>8.155</v>
      </c>
      <c r="J14" s="121"/>
      <c r="K14" s="121"/>
      <c r="L14" s="78">
        <v>8.155</v>
      </c>
      <c r="M14" s="60">
        <f aca="true" t="shared" si="1" ref="M14:M23">L14/I14</f>
        <v>1</v>
      </c>
    </row>
    <row r="15" spans="1:13" ht="15.75">
      <c r="A15" s="117"/>
      <c r="B15" s="134"/>
      <c r="C15" s="131"/>
      <c r="D15" s="1">
        <v>4</v>
      </c>
      <c r="E15" s="2"/>
      <c r="F15" s="3">
        <v>8.155</v>
      </c>
      <c r="G15" s="3">
        <v>0</v>
      </c>
      <c r="H15" s="3">
        <v>0</v>
      </c>
      <c r="I15" s="3">
        <f t="shared" si="0"/>
        <v>8.155</v>
      </c>
      <c r="J15" s="121"/>
      <c r="K15" s="121"/>
      <c r="L15" s="78">
        <v>8.155</v>
      </c>
      <c r="M15" s="60">
        <f t="shared" si="1"/>
        <v>1</v>
      </c>
    </row>
    <row r="16" spans="1:13" ht="15.75">
      <c r="A16" s="117"/>
      <c r="B16" s="134"/>
      <c r="C16" s="131"/>
      <c r="D16" s="1">
        <v>5</v>
      </c>
      <c r="E16" s="2"/>
      <c r="F16" s="3">
        <v>8.155</v>
      </c>
      <c r="G16" s="3">
        <v>0</v>
      </c>
      <c r="H16" s="3">
        <v>0</v>
      </c>
      <c r="I16" s="3">
        <f t="shared" si="0"/>
        <v>8.155</v>
      </c>
      <c r="J16" s="121"/>
      <c r="K16" s="121"/>
      <c r="L16" s="78">
        <v>8.155</v>
      </c>
      <c r="M16" s="60">
        <f t="shared" si="1"/>
        <v>1</v>
      </c>
    </row>
    <row r="17" spans="1:13" ht="15.75">
      <c r="A17" s="117"/>
      <c r="B17" s="134"/>
      <c r="C17" s="131"/>
      <c r="D17" s="1">
        <v>6</v>
      </c>
      <c r="E17" s="2"/>
      <c r="F17" s="3">
        <v>8.155</v>
      </c>
      <c r="G17" s="3">
        <v>0</v>
      </c>
      <c r="H17" s="3">
        <v>0</v>
      </c>
      <c r="I17" s="3">
        <f t="shared" si="0"/>
        <v>8.155</v>
      </c>
      <c r="J17" s="121"/>
      <c r="K17" s="121"/>
      <c r="L17" s="78">
        <v>8.155</v>
      </c>
      <c r="M17" s="60">
        <f t="shared" si="1"/>
        <v>1</v>
      </c>
    </row>
    <row r="18" spans="1:13" ht="15.75">
      <c r="A18" s="117"/>
      <c r="B18" s="134"/>
      <c r="C18" s="131"/>
      <c r="D18" s="1">
        <v>7</v>
      </c>
      <c r="E18" s="2"/>
      <c r="F18" s="3">
        <v>8.155</v>
      </c>
      <c r="G18" s="3">
        <v>0</v>
      </c>
      <c r="H18" s="3">
        <v>0</v>
      </c>
      <c r="I18" s="3">
        <f t="shared" si="0"/>
        <v>8.155</v>
      </c>
      <c r="J18" s="121"/>
      <c r="K18" s="121"/>
      <c r="L18" s="78">
        <v>8.155</v>
      </c>
      <c r="M18" s="60">
        <f t="shared" si="1"/>
        <v>1</v>
      </c>
    </row>
    <row r="19" spans="1:13" ht="15.75">
      <c r="A19" s="117"/>
      <c r="B19" s="134"/>
      <c r="C19" s="131"/>
      <c r="D19" s="1">
        <v>8</v>
      </c>
      <c r="E19" s="2"/>
      <c r="F19" s="3">
        <v>8.155</v>
      </c>
      <c r="G19" s="3">
        <v>0</v>
      </c>
      <c r="H19" s="3">
        <v>0</v>
      </c>
      <c r="I19" s="3">
        <f t="shared" si="0"/>
        <v>8.155</v>
      </c>
      <c r="J19" s="121"/>
      <c r="K19" s="121"/>
      <c r="L19" s="78">
        <v>8.155</v>
      </c>
      <c r="M19" s="60">
        <f t="shared" si="1"/>
        <v>1</v>
      </c>
    </row>
    <row r="20" spans="1:13" ht="15.75">
      <c r="A20" s="117"/>
      <c r="B20" s="134"/>
      <c r="C20" s="131"/>
      <c r="D20" s="1">
        <v>9</v>
      </c>
      <c r="E20" s="2"/>
      <c r="F20" s="3">
        <v>8.155</v>
      </c>
      <c r="G20" s="3">
        <v>0</v>
      </c>
      <c r="H20" s="3">
        <v>0</v>
      </c>
      <c r="I20" s="3">
        <f t="shared" si="0"/>
        <v>8.155</v>
      </c>
      <c r="J20" s="121"/>
      <c r="K20" s="121"/>
      <c r="L20" s="78">
        <v>8.155</v>
      </c>
      <c r="M20" s="60">
        <f t="shared" si="1"/>
        <v>1</v>
      </c>
    </row>
    <row r="21" spans="1:13" ht="15.75">
      <c r="A21" s="117"/>
      <c r="B21" s="134"/>
      <c r="C21" s="131"/>
      <c r="D21" s="1">
        <v>10</v>
      </c>
      <c r="E21" s="2"/>
      <c r="F21" s="3">
        <v>8.155</v>
      </c>
      <c r="G21" s="3">
        <v>0</v>
      </c>
      <c r="H21" s="3">
        <v>0</v>
      </c>
      <c r="I21" s="3">
        <f t="shared" si="0"/>
        <v>8.155</v>
      </c>
      <c r="J21" s="121"/>
      <c r="K21" s="121"/>
      <c r="L21" s="78">
        <v>8.155</v>
      </c>
      <c r="M21" s="60">
        <f t="shared" si="1"/>
        <v>1</v>
      </c>
    </row>
    <row r="22" spans="1:13" ht="15.75">
      <c r="A22" s="117"/>
      <c r="B22" s="134"/>
      <c r="C22" s="131"/>
      <c r="D22" s="1">
        <v>11</v>
      </c>
      <c r="E22" s="2"/>
      <c r="F22" s="3">
        <v>8.155</v>
      </c>
      <c r="G22" s="3">
        <v>0</v>
      </c>
      <c r="H22" s="3">
        <v>0</v>
      </c>
      <c r="I22" s="3">
        <f t="shared" si="0"/>
        <v>8.155</v>
      </c>
      <c r="J22" s="121"/>
      <c r="K22" s="121"/>
      <c r="L22" s="78">
        <v>8.155</v>
      </c>
      <c r="M22" s="60">
        <f t="shared" si="1"/>
        <v>1</v>
      </c>
    </row>
    <row r="23" spans="1:15" ht="16.5" thickBot="1">
      <c r="A23" s="126"/>
      <c r="B23" s="134"/>
      <c r="C23" s="131"/>
      <c r="D23" s="10">
        <v>12</v>
      </c>
      <c r="E23" s="35"/>
      <c r="F23" s="36">
        <v>8.155</v>
      </c>
      <c r="G23" s="36">
        <v>0</v>
      </c>
      <c r="H23" s="36">
        <v>0</v>
      </c>
      <c r="I23" s="36">
        <f t="shared" si="0"/>
        <v>8.155</v>
      </c>
      <c r="J23" s="121"/>
      <c r="K23" s="121"/>
      <c r="L23" s="79">
        <v>8.155</v>
      </c>
      <c r="M23" s="61">
        <f t="shared" si="1"/>
        <v>1</v>
      </c>
      <c r="N23" s="20"/>
      <c r="O23" s="20"/>
    </row>
    <row r="24" spans="1:15" s="45" customFormat="1" ht="16.5" thickBot="1">
      <c r="A24" s="62"/>
      <c r="B24" s="135"/>
      <c r="C24" s="48" t="s">
        <v>16</v>
      </c>
      <c r="D24" s="49" t="s">
        <v>22</v>
      </c>
      <c r="E24" s="50" t="s">
        <v>22</v>
      </c>
      <c r="F24" s="51">
        <f>SUM(F13:F23)</f>
        <v>89.705</v>
      </c>
      <c r="G24" s="51">
        <v>0</v>
      </c>
      <c r="H24" s="51">
        <v>0</v>
      </c>
      <c r="I24" s="51">
        <f t="shared" si="0"/>
        <v>89.705</v>
      </c>
      <c r="J24" s="49" t="s">
        <v>22</v>
      </c>
      <c r="K24" s="50" t="s">
        <v>22</v>
      </c>
      <c r="L24" s="51">
        <f>SUM(L13:L23)</f>
        <v>89.705</v>
      </c>
      <c r="M24" s="52">
        <f>L24/F24</f>
        <v>1</v>
      </c>
      <c r="N24" s="46"/>
      <c r="O24" s="46"/>
    </row>
    <row r="25" spans="1:15" ht="15.75" customHeight="1">
      <c r="A25" s="125">
        <v>2</v>
      </c>
      <c r="B25" s="134"/>
      <c r="C25" s="131" t="s">
        <v>20</v>
      </c>
      <c r="D25" s="7">
        <v>1</v>
      </c>
      <c r="E25" s="8"/>
      <c r="F25" s="4">
        <v>1.414</v>
      </c>
      <c r="G25" s="4">
        <v>0</v>
      </c>
      <c r="H25" s="4">
        <v>0</v>
      </c>
      <c r="I25" s="4">
        <f>F25</f>
        <v>1.414</v>
      </c>
      <c r="J25" s="121" t="s">
        <v>15</v>
      </c>
      <c r="K25" s="121" t="s">
        <v>5</v>
      </c>
      <c r="L25" s="110">
        <v>1.414</v>
      </c>
      <c r="M25" s="63">
        <f>L25/I25</f>
        <v>1</v>
      </c>
      <c r="N25" s="20"/>
      <c r="O25" s="20"/>
    </row>
    <row r="26" spans="1:15" ht="15.75">
      <c r="A26" s="117"/>
      <c r="B26" s="134"/>
      <c r="C26" s="131"/>
      <c r="D26" s="1">
        <v>3</v>
      </c>
      <c r="E26" s="2"/>
      <c r="F26" s="3">
        <v>1.414</v>
      </c>
      <c r="G26" s="3">
        <v>0</v>
      </c>
      <c r="H26" s="3">
        <v>0</v>
      </c>
      <c r="I26" s="4">
        <f aca="true" t="shared" si="2" ref="I26:I36">F26</f>
        <v>1.414</v>
      </c>
      <c r="J26" s="121"/>
      <c r="K26" s="121"/>
      <c r="L26" s="78">
        <v>1.414</v>
      </c>
      <c r="M26" s="60">
        <f aca="true" t="shared" si="3" ref="M26:M36">L26/I26</f>
        <v>1</v>
      </c>
      <c r="N26" s="20"/>
      <c r="O26" s="20"/>
    </row>
    <row r="27" spans="1:15" ht="15.75">
      <c r="A27" s="117"/>
      <c r="B27" s="134"/>
      <c r="C27" s="131"/>
      <c r="D27" s="1">
        <v>4</v>
      </c>
      <c r="E27" s="2"/>
      <c r="F27" s="3">
        <v>1.414</v>
      </c>
      <c r="G27" s="3">
        <v>0</v>
      </c>
      <c r="H27" s="3">
        <v>0</v>
      </c>
      <c r="I27" s="4">
        <f t="shared" si="2"/>
        <v>1.414</v>
      </c>
      <c r="J27" s="121"/>
      <c r="K27" s="121"/>
      <c r="L27" s="78">
        <v>1.414</v>
      </c>
      <c r="M27" s="60">
        <f t="shared" si="3"/>
        <v>1</v>
      </c>
      <c r="N27" s="20"/>
      <c r="O27" s="20"/>
    </row>
    <row r="28" spans="1:15" ht="15.75">
      <c r="A28" s="117"/>
      <c r="B28" s="134"/>
      <c r="C28" s="131"/>
      <c r="D28" s="1">
        <v>5</v>
      </c>
      <c r="E28" s="2"/>
      <c r="F28" s="3">
        <v>1.414</v>
      </c>
      <c r="G28" s="3">
        <v>0</v>
      </c>
      <c r="H28" s="3">
        <v>0</v>
      </c>
      <c r="I28" s="4">
        <f t="shared" si="2"/>
        <v>1.414</v>
      </c>
      <c r="J28" s="121"/>
      <c r="K28" s="121"/>
      <c r="L28" s="78">
        <v>1.414</v>
      </c>
      <c r="M28" s="60">
        <f t="shared" si="3"/>
        <v>1</v>
      </c>
      <c r="N28" s="20"/>
      <c r="O28" s="20"/>
    </row>
    <row r="29" spans="1:15" ht="15.75">
      <c r="A29" s="117"/>
      <c r="B29" s="134"/>
      <c r="C29" s="131"/>
      <c r="D29" s="1">
        <v>6</v>
      </c>
      <c r="E29" s="2"/>
      <c r="F29" s="3">
        <v>1.414</v>
      </c>
      <c r="G29" s="3">
        <v>0</v>
      </c>
      <c r="H29" s="3">
        <v>0</v>
      </c>
      <c r="I29" s="4">
        <f t="shared" si="2"/>
        <v>1.414</v>
      </c>
      <c r="J29" s="121"/>
      <c r="K29" s="121"/>
      <c r="L29" s="78">
        <v>1.414</v>
      </c>
      <c r="M29" s="60">
        <f t="shared" si="3"/>
        <v>1</v>
      </c>
      <c r="N29" s="20"/>
      <c r="O29" s="20"/>
    </row>
    <row r="30" spans="1:15" ht="15.75">
      <c r="A30" s="117"/>
      <c r="B30" s="134"/>
      <c r="C30" s="131"/>
      <c r="D30" s="1">
        <v>7</v>
      </c>
      <c r="E30" s="2"/>
      <c r="F30" s="3">
        <v>1.414</v>
      </c>
      <c r="G30" s="3">
        <v>0</v>
      </c>
      <c r="H30" s="3">
        <v>0</v>
      </c>
      <c r="I30" s="4">
        <f t="shared" si="2"/>
        <v>1.414</v>
      </c>
      <c r="J30" s="121"/>
      <c r="K30" s="121"/>
      <c r="L30" s="78">
        <v>1.414</v>
      </c>
      <c r="M30" s="60">
        <f t="shared" si="3"/>
        <v>1</v>
      </c>
      <c r="N30" s="20"/>
      <c r="O30" s="20"/>
    </row>
    <row r="31" spans="1:15" ht="15.75">
      <c r="A31" s="117"/>
      <c r="B31" s="134"/>
      <c r="C31" s="131"/>
      <c r="D31" s="1">
        <v>8</v>
      </c>
      <c r="E31" s="2"/>
      <c r="F31" s="3">
        <v>1.414</v>
      </c>
      <c r="G31" s="3">
        <v>0</v>
      </c>
      <c r="H31" s="3">
        <v>0</v>
      </c>
      <c r="I31" s="4">
        <f t="shared" si="2"/>
        <v>1.414</v>
      </c>
      <c r="J31" s="121"/>
      <c r="K31" s="121"/>
      <c r="L31" s="78">
        <v>1.414</v>
      </c>
      <c r="M31" s="60">
        <f t="shared" si="3"/>
        <v>1</v>
      </c>
      <c r="N31" s="20"/>
      <c r="O31" s="20"/>
    </row>
    <row r="32" spans="1:15" ht="15.75">
      <c r="A32" s="117"/>
      <c r="B32" s="134"/>
      <c r="C32" s="131"/>
      <c r="D32" s="1">
        <v>9</v>
      </c>
      <c r="E32" s="2"/>
      <c r="F32" s="3">
        <v>1.414</v>
      </c>
      <c r="G32" s="3">
        <v>0</v>
      </c>
      <c r="H32" s="3">
        <v>0</v>
      </c>
      <c r="I32" s="4">
        <f t="shared" si="2"/>
        <v>1.414</v>
      </c>
      <c r="J32" s="121"/>
      <c r="K32" s="121"/>
      <c r="L32" s="78">
        <v>1.414</v>
      </c>
      <c r="M32" s="60">
        <f t="shared" si="3"/>
        <v>1</v>
      </c>
      <c r="N32" s="20"/>
      <c r="O32" s="20"/>
    </row>
    <row r="33" spans="1:15" ht="15.75">
      <c r="A33" s="117"/>
      <c r="B33" s="134"/>
      <c r="C33" s="131"/>
      <c r="D33" s="1">
        <v>10</v>
      </c>
      <c r="E33" s="2"/>
      <c r="F33" s="3">
        <v>1.414</v>
      </c>
      <c r="G33" s="3">
        <v>0</v>
      </c>
      <c r="H33" s="3">
        <v>0</v>
      </c>
      <c r="I33" s="4">
        <f t="shared" si="2"/>
        <v>1.414</v>
      </c>
      <c r="J33" s="121"/>
      <c r="K33" s="121"/>
      <c r="L33" s="78">
        <v>1.414</v>
      </c>
      <c r="M33" s="60">
        <f t="shared" si="3"/>
        <v>1</v>
      </c>
      <c r="N33" s="20"/>
      <c r="O33" s="20"/>
    </row>
    <row r="34" spans="1:15" ht="15.75">
      <c r="A34" s="117"/>
      <c r="B34" s="134"/>
      <c r="C34" s="131"/>
      <c r="D34" s="1">
        <v>11</v>
      </c>
      <c r="E34" s="2"/>
      <c r="F34" s="3">
        <v>1.414</v>
      </c>
      <c r="G34" s="3">
        <v>0</v>
      </c>
      <c r="H34" s="3">
        <v>0</v>
      </c>
      <c r="I34" s="4">
        <f t="shared" si="2"/>
        <v>1.414</v>
      </c>
      <c r="J34" s="121"/>
      <c r="K34" s="121"/>
      <c r="L34" s="78">
        <v>1.414</v>
      </c>
      <c r="M34" s="60">
        <f t="shared" si="3"/>
        <v>1</v>
      </c>
      <c r="N34" s="20"/>
      <c r="O34" s="20"/>
    </row>
    <row r="35" spans="1:13" ht="16.5" thickBot="1">
      <c r="A35" s="126"/>
      <c r="B35" s="134"/>
      <c r="C35" s="131"/>
      <c r="D35" s="10">
        <v>12</v>
      </c>
      <c r="E35" s="35"/>
      <c r="F35" s="3">
        <v>1.414</v>
      </c>
      <c r="G35" s="36">
        <v>0</v>
      </c>
      <c r="H35" s="36">
        <v>0</v>
      </c>
      <c r="I35" s="38">
        <f t="shared" si="2"/>
        <v>1.414</v>
      </c>
      <c r="J35" s="121"/>
      <c r="K35" s="121"/>
      <c r="L35" s="78">
        <v>1.414</v>
      </c>
      <c r="M35" s="61">
        <f t="shared" si="3"/>
        <v>1</v>
      </c>
    </row>
    <row r="36" spans="1:13" s="45" customFormat="1" ht="16.5" thickBot="1">
      <c r="A36" s="62"/>
      <c r="B36" s="135"/>
      <c r="C36" s="48" t="s">
        <v>16</v>
      </c>
      <c r="D36" s="49" t="s">
        <v>22</v>
      </c>
      <c r="E36" s="50" t="s">
        <v>22</v>
      </c>
      <c r="F36" s="51">
        <f>SUM(F25:F35)</f>
        <v>15.553999999999998</v>
      </c>
      <c r="G36" s="51">
        <v>0</v>
      </c>
      <c r="H36" s="51">
        <v>0</v>
      </c>
      <c r="I36" s="51">
        <f t="shared" si="2"/>
        <v>15.553999999999998</v>
      </c>
      <c r="J36" s="49" t="s">
        <v>22</v>
      </c>
      <c r="K36" s="50" t="s">
        <v>22</v>
      </c>
      <c r="L36" s="51">
        <f>SUM(L25:L35)</f>
        <v>15.553999999999998</v>
      </c>
      <c r="M36" s="52">
        <f t="shared" si="3"/>
        <v>1</v>
      </c>
    </row>
    <row r="37" spans="1:13" ht="15.75" customHeight="1">
      <c r="A37" s="125">
        <v>3</v>
      </c>
      <c r="B37" s="134"/>
      <c r="C37" s="131" t="s">
        <v>21</v>
      </c>
      <c r="D37" s="7">
        <v>1</v>
      </c>
      <c r="E37" s="8"/>
      <c r="F37" s="4">
        <v>1.568</v>
      </c>
      <c r="G37" s="4">
        <v>0</v>
      </c>
      <c r="H37" s="4">
        <v>0</v>
      </c>
      <c r="I37" s="4">
        <f>F37</f>
        <v>1.568</v>
      </c>
      <c r="J37" s="121" t="s">
        <v>15</v>
      </c>
      <c r="K37" s="121" t="s">
        <v>5</v>
      </c>
      <c r="L37" s="110">
        <v>1.568</v>
      </c>
      <c r="M37" s="63">
        <f aca="true" t="shared" si="4" ref="M37:M49">L37/I37</f>
        <v>1</v>
      </c>
    </row>
    <row r="38" spans="1:13" ht="15.75">
      <c r="A38" s="117"/>
      <c r="B38" s="134"/>
      <c r="C38" s="131"/>
      <c r="D38" s="1">
        <v>3</v>
      </c>
      <c r="E38" s="2"/>
      <c r="F38" s="3">
        <v>1.568</v>
      </c>
      <c r="G38" s="3">
        <v>0</v>
      </c>
      <c r="H38" s="3">
        <v>0</v>
      </c>
      <c r="I38" s="4">
        <f aca="true" t="shared" si="5" ref="I38:I48">F38</f>
        <v>1.568</v>
      </c>
      <c r="J38" s="121"/>
      <c r="K38" s="121"/>
      <c r="L38" s="78">
        <v>1.568</v>
      </c>
      <c r="M38" s="60">
        <f t="shared" si="4"/>
        <v>1</v>
      </c>
    </row>
    <row r="39" spans="1:13" ht="15.75">
      <c r="A39" s="117"/>
      <c r="B39" s="134"/>
      <c r="C39" s="131"/>
      <c r="D39" s="1">
        <v>4</v>
      </c>
      <c r="E39" s="2"/>
      <c r="F39" s="3">
        <v>1.568</v>
      </c>
      <c r="G39" s="3">
        <v>0</v>
      </c>
      <c r="H39" s="3">
        <v>0</v>
      </c>
      <c r="I39" s="4">
        <f t="shared" si="5"/>
        <v>1.568</v>
      </c>
      <c r="J39" s="121"/>
      <c r="K39" s="121"/>
      <c r="L39" s="78">
        <v>1.568</v>
      </c>
      <c r="M39" s="60">
        <f t="shared" si="4"/>
        <v>1</v>
      </c>
    </row>
    <row r="40" spans="1:13" ht="15.75">
      <c r="A40" s="117"/>
      <c r="B40" s="134"/>
      <c r="C40" s="131"/>
      <c r="D40" s="1">
        <v>5</v>
      </c>
      <c r="E40" s="2"/>
      <c r="F40" s="3">
        <v>1.568</v>
      </c>
      <c r="G40" s="3">
        <v>0</v>
      </c>
      <c r="H40" s="3">
        <v>0</v>
      </c>
      <c r="I40" s="4">
        <f t="shared" si="5"/>
        <v>1.568</v>
      </c>
      <c r="J40" s="121"/>
      <c r="K40" s="121"/>
      <c r="L40" s="3">
        <v>1.568</v>
      </c>
      <c r="M40" s="60">
        <f>1</f>
        <v>1</v>
      </c>
    </row>
    <row r="41" spans="1:13" ht="15.75">
      <c r="A41" s="117"/>
      <c r="B41" s="134"/>
      <c r="C41" s="131"/>
      <c r="D41" s="1">
        <v>6</v>
      </c>
      <c r="E41" s="2"/>
      <c r="F41" s="3">
        <v>1.568</v>
      </c>
      <c r="G41" s="3">
        <v>0</v>
      </c>
      <c r="H41" s="3">
        <v>0</v>
      </c>
      <c r="I41" s="4">
        <f t="shared" si="5"/>
        <v>1.568</v>
      </c>
      <c r="J41" s="121"/>
      <c r="K41" s="121"/>
      <c r="L41" s="78">
        <v>1.568</v>
      </c>
      <c r="M41" s="60">
        <f t="shared" si="4"/>
        <v>1</v>
      </c>
    </row>
    <row r="42" spans="1:13" ht="15.75">
      <c r="A42" s="117"/>
      <c r="B42" s="134"/>
      <c r="C42" s="131"/>
      <c r="D42" s="1">
        <v>7</v>
      </c>
      <c r="E42" s="2"/>
      <c r="F42" s="3">
        <v>1.568</v>
      </c>
      <c r="G42" s="3">
        <v>0</v>
      </c>
      <c r="H42" s="3">
        <v>0</v>
      </c>
      <c r="I42" s="4">
        <f t="shared" si="5"/>
        <v>1.568</v>
      </c>
      <c r="J42" s="121"/>
      <c r="K42" s="121"/>
      <c r="L42" s="78">
        <v>1.568</v>
      </c>
      <c r="M42" s="60">
        <f t="shared" si="4"/>
        <v>1</v>
      </c>
    </row>
    <row r="43" spans="1:13" ht="15.75">
      <c r="A43" s="117"/>
      <c r="B43" s="134"/>
      <c r="C43" s="131"/>
      <c r="D43" s="1">
        <v>8</v>
      </c>
      <c r="E43" s="2"/>
      <c r="F43" s="3">
        <v>1.568</v>
      </c>
      <c r="G43" s="3">
        <v>0</v>
      </c>
      <c r="H43" s="3">
        <v>0</v>
      </c>
      <c r="I43" s="4">
        <f t="shared" si="5"/>
        <v>1.568</v>
      </c>
      <c r="J43" s="121"/>
      <c r="K43" s="121"/>
      <c r="L43" s="78">
        <v>1.568</v>
      </c>
      <c r="M43" s="60">
        <f t="shared" si="4"/>
        <v>1</v>
      </c>
    </row>
    <row r="44" spans="1:13" ht="15.75">
      <c r="A44" s="117"/>
      <c r="B44" s="134"/>
      <c r="C44" s="131"/>
      <c r="D44" s="1">
        <v>9</v>
      </c>
      <c r="E44" s="2"/>
      <c r="F44" s="3">
        <v>1.568</v>
      </c>
      <c r="G44" s="3">
        <v>0</v>
      </c>
      <c r="H44" s="3">
        <v>0</v>
      </c>
      <c r="I44" s="4">
        <f t="shared" si="5"/>
        <v>1.568</v>
      </c>
      <c r="J44" s="121"/>
      <c r="K44" s="121"/>
      <c r="L44" s="78">
        <v>1.568</v>
      </c>
      <c r="M44" s="60">
        <f t="shared" si="4"/>
        <v>1</v>
      </c>
    </row>
    <row r="45" spans="1:13" ht="15.75">
      <c r="A45" s="117"/>
      <c r="B45" s="134"/>
      <c r="C45" s="131"/>
      <c r="D45" s="1">
        <v>10</v>
      </c>
      <c r="E45" s="2"/>
      <c r="F45" s="3">
        <v>1.568</v>
      </c>
      <c r="G45" s="3">
        <v>0</v>
      </c>
      <c r="H45" s="3">
        <v>0</v>
      </c>
      <c r="I45" s="4">
        <f t="shared" si="5"/>
        <v>1.568</v>
      </c>
      <c r="J45" s="121"/>
      <c r="K45" s="121"/>
      <c r="L45" s="3">
        <v>1.568</v>
      </c>
      <c r="M45" s="60">
        <f>1</f>
        <v>1</v>
      </c>
    </row>
    <row r="46" spans="1:13" ht="15.75">
      <c r="A46" s="117"/>
      <c r="B46" s="134"/>
      <c r="C46" s="131"/>
      <c r="D46" s="1">
        <v>11</v>
      </c>
      <c r="E46" s="2"/>
      <c r="F46" s="3">
        <v>1.568</v>
      </c>
      <c r="G46" s="3">
        <v>0</v>
      </c>
      <c r="H46" s="3">
        <v>0</v>
      </c>
      <c r="I46" s="4">
        <f t="shared" si="5"/>
        <v>1.568</v>
      </c>
      <c r="J46" s="121"/>
      <c r="K46" s="121"/>
      <c r="L46" s="3">
        <v>1.568</v>
      </c>
      <c r="M46" s="60">
        <f>1</f>
        <v>1</v>
      </c>
    </row>
    <row r="47" spans="1:13" ht="16.5" thickBot="1">
      <c r="A47" s="126"/>
      <c r="B47" s="134"/>
      <c r="C47" s="131"/>
      <c r="D47" s="10">
        <v>12</v>
      </c>
      <c r="E47" s="35"/>
      <c r="F47" s="36">
        <v>1.568</v>
      </c>
      <c r="G47" s="36">
        <v>0</v>
      </c>
      <c r="H47" s="36">
        <v>0</v>
      </c>
      <c r="I47" s="38">
        <f t="shared" si="5"/>
        <v>1.568</v>
      </c>
      <c r="J47" s="121"/>
      <c r="K47" s="121"/>
      <c r="L47" s="3">
        <v>1.568</v>
      </c>
      <c r="M47" s="61">
        <f>1</f>
        <v>1</v>
      </c>
    </row>
    <row r="48" spans="1:13" s="45" customFormat="1" ht="16.5" thickBot="1">
      <c r="A48" s="62"/>
      <c r="B48" s="135"/>
      <c r="C48" s="48" t="s">
        <v>16</v>
      </c>
      <c r="D48" s="49" t="s">
        <v>22</v>
      </c>
      <c r="E48" s="50" t="s">
        <v>22</v>
      </c>
      <c r="F48" s="51">
        <f>SUM(F37:F47)</f>
        <v>17.247999999999998</v>
      </c>
      <c r="G48" s="51">
        <v>0</v>
      </c>
      <c r="H48" s="51">
        <v>0</v>
      </c>
      <c r="I48" s="51">
        <f t="shared" si="5"/>
        <v>17.247999999999998</v>
      </c>
      <c r="J48" s="49" t="s">
        <v>22</v>
      </c>
      <c r="K48" s="50" t="s">
        <v>22</v>
      </c>
      <c r="L48" s="51">
        <f>SUM(L37:L47)</f>
        <v>17.247999999999998</v>
      </c>
      <c r="M48" s="52">
        <f t="shared" si="4"/>
        <v>1</v>
      </c>
    </row>
    <row r="49" spans="1:13" ht="15.75" customHeight="1">
      <c r="A49" s="125">
        <v>4</v>
      </c>
      <c r="B49" s="134"/>
      <c r="C49" s="131" t="s">
        <v>47</v>
      </c>
      <c r="D49" s="7">
        <v>1</v>
      </c>
      <c r="E49" s="8"/>
      <c r="F49" s="4">
        <v>3.048</v>
      </c>
      <c r="G49" s="4">
        <v>0</v>
      </c>
      <c r="H49" s="4">
        <v>0</v>
      </c>
      <c r="I49" s="4">
        <f>F49</f>
        <v>3.048</v>
      </c>
      <c r="J49" s="121" t="s">
        <v>15</v>
      </c>
      <c r="K49" s="121" t="s">
        <v>5</v>
      </c>
      <c r="L49" s="4">
        <v>3.048</v>
      </c>
      <c r="M49" s="63">
        <f t="shared" si="4"/>
        <v>1</v>
      </c>
    </row>
    <row r="50" spans="1:13" ht="15.75">
      <c r="A50" s="117"/>
      <c r="B50" s="134"/>
      <c r="C50" s="131"/>
      <c r="D50" s="7">
        <v>3</v>
      </c>
      <c r="E50" s="8"/>
      <c r="F50" s="3">
        <v>48.534</v>
      </c>
      <c r="G50" s="3">
        <v>0</v>
      </c>
      <c r="H50" s="3">
        <v>0</v>
      </c>
      <c r="I50" s="4">
        <f aca="true" t="shared" si="6" ref="I50:I58">F50</f>
        <v>48.534</v>
      </c>
      <c r="J50" s="121"/>
      <c r="K50" s="121"/>
      <c r="L50" s="3">
        <v>48.534</v>
      </c>
      <c r="M50" s="60">
        <f aca="true" t="shared" si="7" ref="M50:M59">L50/I50</f>
        <v>1</v>
      </c>
    </row>
    <row r="51" spans="1:13" ht="15.75">
      <c r="A51" s="117"/>
      <c r="B51" s="134"/>
      <c r="C51" s="131"/>
      <c r="D51" s="7">
        <v>4</v>
      </c>
      <c r="E51" s="8"/>
      <c r="F51" s="3">
        <v>3.048</v>
      </c>
      <c r="G51" s="3">
        <v>0</v>
      </c>
      <c r="H51" s="3">
        <v>0</v>
      </c>
      <c r="I51" s="4">
        <f t="shared" si="6"/>
        <v>3.048</v>
      </c>
      <c r="J51" s="121"/>
      <c r="K51" s="121"/>
      <c r="L51" s="3">
        <v>3.048</v>
      </c>
      <c r="M51" s="60">
        <f t="shared" si="7"/>
        <v>1</v>
      </c>
    </row>
    <row r="52" spans="1:13" ht="15.75">
      <c r="A52" s="117"/>
      <c r="B52" s="134"/>
      <c r="C52" s="131"/>
      <c r="D52" s="7">
        <v>5</v>
      </c>
      <c r="E52" s="8"/>
      <c r="F52" s="3">
        <v>3.048</v>
      </c>
      <c r="G52" s="3">
        <v>0</v>
      </c>
      <c r="H52" s="3">
        <v>0</v>
      </c>
      <c r="I52" s="4">
        <f t="shared" si="6"/>
        <v>3.048</v>
      </c>
      <c r="J52" s="121"/>
      <c r="K52" s="121"/>
      <c r="L52" s="78">
        <v>3.048</v>
      </c>
      <c r="M52" s="60">
        <f t="shared" si="7"/>
        <v>1</v>
      </c>
    </row>
    <row r="53" spans="1:13" ht="15.75">
      <c r="A53" s="117"/>
      <c r="B53" s="134"/>
      <c r="C53" s="131"/>
      <c r="D53" s="7">
        <v>6</v>
      </c>
      <c r="E53" s="8"/>
      <c r="F53" s="3">
        <v>48.534</v>
      </c>
      <c r="G53" s="3">
        <v>0</v>
      </c>
      <c r="H53" s="3">
        <v>0</v>
      </c>
      <c r="I53" s="4">
        <f t="shared" si="6"/>
        <v>48.534</v>
      </c>
      <c r="J53" s="121"/>
      <c r="K53" s="121"/>
      <c r="L53" s="78">
        <v>48.534</v>
      </c>
      <c r="M53" s="60">
        <f t="shared" si="7"/>
        <v>1</v>
      </c>
    </row>
    <row r="54" spans="1:13" ht="15.75">
      <c r="A54" s="117"/>
      <c r="B54" s="134"/>
      <c r="C54" s="131"/>
      <c r="D54" s="7">
        <v>7</v>
      </c>
      <c r="E54" s="8"/>
      <c r="F54" s="3">
        <v>3.048</v>
      </c>
      <c r="G54" s="3">
        <v>0</v>
      </c>
      <c r="H54" s="3">
        <v>0</v>
      </c>
      <c r="I54" s="4">
        <f t="shared" si="6"/>
        <v>3.048</v>
      </c>
      <c r="J54" s="121"/>
      <c r="K54" s="121"/>
      <c r="L54" s="78">
        <v>3.048</v>
      </c>
      <c r="M54" s="60">
        <f t="shared" si="7"/>
        <v>1</v>
      </c>
    </row>
    <row r="55" spans="1:13" ht="15.75">
      <c r="A55" s="117"/>
      <c r="B55" s="134"/>
      <c r="C55" s="131"/>
      <c r="D55" s="7">
        <v>8</v>
      </c>
      <c r="E55" s="8"/>
      <c r="F55" s="3">
        <v>48.534</v>
      </c>
      <c r="G55" s="3">
        <v>0</v>
      </c>
      <c r="H55" s="3">
        <v>0</v>
      </c>
      <c r="I55" s="4">
        <f t="shared" si="6"/>
        <v>48.534</v>
      </c>
      <c r="J55" s="121"/>
      <c r="K55" s="121"/>
      <c r="L55" s="78">
        <v>48.534</v>
      </c>
      <c r="M55" s="60">
        <f t="shared" si="7"/>
        <v>1</v>
      </c>
    </row>
    <row r="56" spans="1:13" ht="15.75">
      <c r="A56" s="117"/>
      <c r="B56" s="134"/>
      <c r="C56" s="131"/>
      <c r="D56" s="7">
        <v>9</v>
      </c>
      <c r="E56" s="8"/>
      <c r="F56" s="3">
        <v>48.534</v>
      </c>
      <c r="G56" s="3">
        <v>0</v>
      </c>
      <c r="H56" s="3">
        <v>0</v>
      </c>
      <c r="I56" s="4">
        <f t="shared" si="6"/>
        <v>48.534</v>
      </c>
      <c r="J56" s="121"/>
      <c r="K56" s="121"/>
      <c r="L56" s="78">
        <v>48.534</v>
      </c>
      <c r="M56" s="60">
        <f t="shared" si="7"/>
        <v>1</v>
      </c>
    </row>
    <row r="57" spans="1:13" ht="15.75">
      <c r="A57" s="117"/>
      <c r="B57" s="134"/>
      <c r="C57" s="131"/>
      <c r="D57" s="7">
        <v>10</v>
      </c>
      <c r="E57" s="8"/>
      <c r="F57" s="3">
        <v>48.534</v>
      </c>
      <c r="G57" s="3">
        <v>0</v>
      </c>
      <c r="H57" s="3">
        <v>0</v>
      </c>
      <c r="I57" s="4">
        <f t="shared" si="6"/>
        <v>48.534</v>
      </c>
      <c r="J57" s="121"/>
      <c r="K57" s="121"/>
      <c r="L57" s="78">
        <v>48.534</v>
      </c>
      <c r="M57" s="60">
        <f t="shared" si="7"/>
        <v>1</v>
      </c>
    </row>
    <row r="58" spans="1:13" ht="16.5" thickBot="1">
      <c r="A58" s="126"/>
      <c r="B58" s="134"/>
      <c r="C58" s="131"/>
      <c r="D58" s="11">
        <v>12</v>
      </c>
      <c r="E58" s="53"/>
      <c r="F58" s="3">
        <v>48.534</v>
      </c>
      <c r="G58" s="36">
        <v>0</v>
      </c>
      <c r="H58" s="36">
        <v>0</v>
      </c>
      <c r="I58" s="38">
        <f t="shared" si="6"/>
        <v>48.534</v>
      </c>
      <c r="J58" s="121"/>
      <c r="K58" s="121"/>
      <c r="L58" s="79">
        <v>48.534</v>
      </c>
      <c r="M58" s="61">
        <f t="shared" si="7"/>
        <v>1</v>
      </c>
    </row>
    <row r="59" spans="1:13" s="45" customFormat="1" ht="16.5" thickBot="1">
      <c r="A59" s="62"/>
      <c r="B59" s="135"/>
      <c r="C59" s="48" t="s">
        <v>16</v>
      </c>
      <c r="D59" s="49" t="s">
        <v>22</v>
      </c>
      <c r="E59" s="50" t="s">
        <v>22</v>
      </c>
      <c r="F59" s="51">
        <f>SUM(F49:F58)</f>
        <v>303.396</v>
      </c>
      <c r="G59" s="51">
        <f>SUM(G49:G58)</f>
        <v>0</v>
      </c>
      <c r="H59" s="51">
        <f>SUM(H49:H58)</f>
        <v>0</v>
      </c>
      <c r="I59" s="51">
        <f>SUM(I49:I58)</f>
        <v>303.396</v>
      </c>
      <c r="J59" s="49" t="s">
        <v>22</v>
      </c>
      <c r="K59" s="50" t="s">
        <v>22</v>
      </c>
      <c r="L59" s="51">
        <f>SUM(L49:L58)</f>
        <v>303.396</v>
      </c>
      <c r="M59" s="52">
        <f t="shared" si="7"/>
        <v>1</v>
      </c>
    </row>
    <row r="60" spans="1:13" s="30" customFormat="1" ht="15.75" customHeight="1">
      <c r="A60" s="125">
        <v>5</v>
      </c>
      <c r="B60" s="134"/>
      <c r="C60" s="131" t="s">
        <v>38</v>
      </c>
      <c r="D60" s="7">
        <v>1</v>
      </c>
      <c r="E60" s="8"/>
      <c r="F60" s="4">
        <v>16.55</v>
      </c>
      <c r="G60" s="4">
        <v>0</v>
      </c>
      <c r="H60" s="4">
        <v>0</v>
      </c>
      <c r="I60" s="4">
        <f>F60</f>
        <v>16.55</v>
      </c>
      <c r="J60" s="121" t="s">
        <v>15</v>
      </c>
      <c r="K60" s="121" t="s">
        <v>5</v>
      </c>
      <c r="L60" s="4">
        <v>16.55</v>
      </c>
      <c r="M60" s="63">
        <f>1</f>
        <v>1</v>
      </c>
    </row>
    <row r="61" spans="1:13" s="30" customFormat="1" ht="15.75">
      <c r="A61" s="117"/>
      <c r="B61" s="134"/>
      <c r="C61" s="131"/>
      <c r="D61" s="7">
        <v>3</v>
      </c>
      <c r="E61" s="8"/>
      <c r="F61" s="4">
        <v>16.55</v>
      </c>
      <c r="G61" s="4">
        <v>0</v>
      </c>
      <c r="H61" s="4">
        <v>0</v>
      </c>
      <c r="I61" s="4">
        <f>F61</f>
        <v>16.55</v>
      </c>
      <c r="J61" s="121"/>
      <c r="K61" s="121"/>
      <c r="L61" s="4">
        <v>16.55</v>
      </c>
      <c r="M61" s="60">
        <f>1</f>
        <v>1</v>
      </c>
    </row>
    <row r="62" spans="1:13" s="30" customFormat="1" ht="15.75">
      <c r="A62" s="117"/>
      <c r="B62" s="134"/>
      <c r="C62" s="131"/>
      <c r="D62" s="7">
        <v>4</v>
      </c>
      <c r="E62" s="8"/>
      <c r="F62" s="4">
        <v>16.55</v>
      </c>
      <c r="G62" s="4">
        <v>0</v>
      </c>
      <c r="H62" s="4">
        <v>0</v>
      </c>
      <c r="I62" s="4">
        <f aca="true" t="shared" si="8" ref="I62:I70">F62</f>
        <v>16.55</v>
      </c>
      <c r="J62" s="121"/>
      <c r="K62" s="121"/>
      <c r="L62" s="4">
        <v>16.55</v>
      </c>
      <c r="M62" s="60">
        <v>1</v>
      </c>
    </row>
    <row r="63" spans="1:13" s="30" customFormat="1" ht="15.75">
      <c r="A63" s="117"/>
      <c r="B63" s="134"/>
      <c r="C63" s="131"/>
      <c r="D63" s="7">
        <v>5</v>
      </c>
      <c r="E63" s="8"/>
      <c r="F63" s="4">
        <v>16.564</v>
      </c>
      <c r="G63" s="4">
        <v>0</v>
      </c>
      <c r="H63" s="4">
        <v>0</v>
      </c>
      <c r="I63" s="4">
        <f t="shared" si="8"/>
        <v>16.564</v>
      </c>
      <c r="J63" s="121"/>
      <c r="K63" s="121"/>
      <c r="L63" s="4">
        <v>16.564</v>
      </c>
      <c r="M63" s="60">
        <v>1</v>
      </c>
    </row>
    <row r="64" spans="1:13" s="30" customFormat="1" ht="15.75">
      <c r="A64" s="117"/>
      <c r="B64" s="134"/>
      <c r="C64" s="131"/>
      <c r="D64" s="7">
        <v>6</v>
      </c>
      <c r="E64" s="8"/>
      <c r="F64" s="4">
        <v>16.55</v>
      </c>
      <c r="G64" s="4">
        <v>0</v>
      </c>
      <c r="H64" s="4">
        <v>0</v>
      </c>
      <c r="I64" s="4">
        <f t="shared" si="8"/>
        <v>16.55</v>
      </c>
      <c r="J64" s="121"/>
      <c r="K64" s="121"/>
      <c r="L64" s="4">
        <v>16.55</v>
      </c>
      <c r="M64" s="60">
        <v>1</v>
      </c>
    </row>
    <row r="65" spans="1:13" s="30" customFormat="1" ht="15.75">
      <c r="A65" s="117"/>
      <c r="B65" s="134"/>
      <c r="C65" s="131"/>
      <c r="D65" s="7">
        <v>7</v>
      </c>
      <c r="E65" s="8"/>
      <c r="F65" s="4">
        <v>16.55</v>
      </c>
      <c r="G65" s="4">
        <v>0</v>
      </c>
      <c r="H65" s="4">
        <v>0</v>
      </c>
      <c r="I65" s="4">
        <f t="shared" si="8"/>
        <v>16.55</v>
      </c>
      <c r="J65" s="121"/>
      <c r="K65" s="121"/>
      <c r="L65" s="4">
        <v>16.55</v>
      </c>
      <c r="M65" s="60">
        <v>1</v>
      </c>
    </row>
    <row r="66" spans="1:13" s="30" customFormat="1" ht="15.75">
      <c r="A66" s="117"/>
      <c r="B66" s="134"/>
      <c r="C66" s="131"/>
      <c r="D66" s="7">
        <v>8</v>
      </c>
      <c r="E66" s="8"/>
      <c r="F66" s="4">
        <v>16.55</v>
      </c>
      <c r="G66" s="4">
        <v>0</v>
      </c>
      <c r="H66" s="4">
        <v>0</v>
      </c>
      <c r="I66" s="4">
        <f t="shared" si="8"/>
        <v>16.55</v>
      </c>
      <c r="J66" s="121"/>
      <c r="K66" s="121"/>
      <c r="L66" s="4">
        <v>16.55</v>
      </c>
      <c r="M66" s="60">
        <v>1</v>
      </c>
    </row>
    <row r="67" spans="1:13" s="30" customFormat="1" ht="15.75">
      <c r="A67" s="117"/>
      <c r="B67" s="134"/>
      <c r="C67" s="131"/>
      <c r="D67" s="7">
        <v>9</v>
      </c>
      <c r="E67" s="8"/>
      <c r="F67" s="4">
        <v>16.564</v>
      </c>
      <c r="G67" s="4">
        <v>0</v>
      </c>
      <c r="H67" s="4">
        <v>0</v>
      </c>
      <c r="I67" s="4">
        <f t="shared" si="8"/>
        <v>16.564</v>
      </c>
      <c r="J67" s="121"/>
      <c r="K67" s="121"/>
      <c r="L67" s="4">
        <v>16.564</v>
      </c>
      <c r="M67" s="60">
        <v>1</v>
      </c>
    </row>
    <row r="68" spans="1:13" s="30" customFormat="1" ht="15.75">
      <c r="A68" s="117"/>
      <c r="B68" s="134"/>
      <c r="C68" s="131"/>
      <c r="D68" s="7">
        <v>10</v>
      </c>
      <c r="E68" s="8"/>
      <c r="F68" s="4">
        <v>16.55</v>
      </c>
      <c r="G68" s="4">
        <v>0</v>
      </c>
      <c r="H68" s="4">
        <v>0</v>
      </c>
      <c r="I68" s="4">
        <f t="shared" si="8"/>
        <v>16.55</v>
      </c>
      <c r="J68" s="121"/>
      <c r="K68" s="121"/>
      <c r="L68" s="4">
        <v>16.55</v>
      </c>
      <c r="M68" s="60">
        <v>1</v>
      </c>
    </row>
    <row r="69" spans="1:13" s="30" customFormat="1" ht="15.75">
      <c r="A69" s="117"/>
      <c r="B69" s="134"/>
      <c r="C69" s="131"/>
      <c r="D69" s="7">
        <v>11</v>
      </c>
      <c r="E69" s="8"/>
      <c r="F69" s="4">
        <v>16.55</v>
      </c>
      <c r="G69" s="4">
        <v>0</v>
      </c>
      <c r="H69" s="4">
        <v>0</v>
      </c>
      <c r="I69" s="4">
        <f t="shared" si="8"/>
        <v>16.55</v>
      </c>
      <c r="J69" s="121"/>
      <c r="K69" s="121"/>
      <c r="L69" s="4">
        <v>16.55</v>
      </c>
      <c r="M69" s="60">
        <v>1</v>
      </c>
    </row>
    <row r="70" spans="1:13" s="30" customFormat="1" ht="16.5" thickBot="1">
      <c r="A70" s="126"/>
      <c r="B70" s="134"/>
      <c r="C70" s="131"/>
      <c r="D70" s="11">
        <v>12</v>
      </c>
      <c r="E70" s="53"/>
      <c r="F70" s="4">
        <v>16.55</v>
      </c>
      <c r="G70" s="38">
        <v>0</v>
      </c>
      <c r="H70" s="38">
        <v>0</v>
      </c>
      <c r="I70" s="38">
        <f t="shared" si="8"/>
        <v>16.55</v>
      </c>
      <c r="J70" s="121"/>
      <c r="K70" s="121"/>
      <c r="L70" s="4">
        <v>16.55</v>
      </c>
      <c r="M70" s="61">
        <v>1</v>
      </c>
    </row>
    <row r="71" spans="1:13" s="45" customFormat="1" ht="16.5" thickBot="1">
      <c r="A71" s="64"/>
      <c r="B71" s="135"/>
      <c r="C71" s="48" t="s">
        <v>16</v>
      </c>
      <c r="D71" s="49" t="s">
        <v>22</v>
      </c>
      <c r="E71" s="50" t="s">
        <v>22</v>
      </c>
      <c r="F71" s="51">
        <f>SUM(F60:F70)</f>
        <v>182.07800000000003</v>
      </c>
      <c r="G71" s="51">
        <f>SUM(G60:G70)</f>
        <v>0</v>
      </c>
      <c r="H71" s="51">
        <f>SUM(H60:H70)</f>
        <v>0</v>
      </c>
      <c r="I71" s="51">
        <f>SUM(I60:I70)</f>
        <v>182.07800000000003</v>
      </c>
      <c r="J71" s="49" t="s">
        <v>22</v>
      </c>
      <c r="K71" s="50" t="s">
        <v>22</v>
      </c>
      <c r="L71" s="51">
        <f>SUM(L60:L70)</f>
        <v>182.07800000000003</v>
      </c>
      <c r="M71" s="52">
        <v>1</v>
      </c>
    </row>
    <row r="72" spans="1:13" s="30" customFormat="1" ht="15.75">
      <c r="A72" s="125">
        <v>6</v>
      </c>
      <c r="B72" s="134"/>
      <c r="C72" s="121" t="s">
        <v>46</v>
      </c>
      <c r="D72" s="7">
        <v>1</v>
      </c>
      <c r="E72" s="8"/>
      <c r="F72" s="4">
        <v>1.838</v>
      </c>
      <c r="G72" s="4">
        <v>0</v>
      </c>
      <c r="H72" s="4">
        <v>0</v>
      </c>
      <c r="I72" s="4">
        <f>F72</f>
        <v>1.838</v>
      </c>
      <c r="J72" s="121" t="s">
        <v>15</v>
      </c>
      <c r="K72" s="121" t="s">
        <v>5</v>
      </c>
      <c r="L72" s="4">
        <v>1.838</v>
      </c>
      <c r="M72" s="63">
        <v>1</v>
      </c>
    </row>
    <row r="73" spans="1:13" s="30" customFormat="1" ht="15.75">
      <c r="A73" s="117"/>
      <c r="B73" s="134"/>
      <c r="C73" s="121"/>
      <c r="D73" s="7">
        <v>3</v>
      </c>
      <c r="E73" s="8"/>
      <c r="F73" s="4">
        <v>1.838</v>
      </c>
      <c r="G73" s="4">
        <v>0</v>
      </c>
      <c r="H73" s="4">
        <v>0</v>
      </c>
      <c r="I73" s="4">
        <f aca="true" t="shared" si="9" ref="I73:I82">F73</f>
        <v>1.838</v>
      </c>
      <c r="J73" s="121"/>
      <c r="K73" s="121"/>
      <c r="L73" s="4">
        <v>1.838</v>
      </c>
      <c r="M73" s="60">
        <v>1</v>
      </c>
    </row>
    <row r="74" spans="1:13" s="30" customFormat="1" ht="15.75">
      <c r="A74" s="117"/>
      <c r="B74" s="134"/>
      <c r="C74" s="121"/>
      <c r="D74" s="7">
        <v>4</v>
      </c>
      <c r="E74" s="8"/>
      <c r="F74" s="4">
        <v>1.838</v>
      </c>
      <c r="G74" s="4">
        <v>0</v>
      </c>
      <c r="H74" s="4">
        <v>0</v>
      </c>
      <c r="I74" s="4">
        <f t="shared" si="9"/>
        <v>1.838</v>
      </c>
      <c r="J74" s="121"/>
      <c r="K74" s="121"/>
      <c r="L74" s="4">
        <v>1.838</v>
      </c>
      <c r="M74" s="60">
        <v>1</v>
      </c>
    </row>
    <row r="75" spans="1:13" s="30" customFormat="1" ht="15.75">
      <c r="A75" s="117"/>
      <c r="B75" s="134"/>
      <c r="C75" s="121"/>
      <c r="D75" s="7">
        <v>5</v>
      </c>
      <c r="E75" s="8"/>
      <c r="F75" s="4">
        <v>1.838</v>
      </c>
      <c r="G75" s="4">
        <v>0</v>
      </c>
      <c r="H75" s="4">
        <v>0</v>
      </c>
      <c r="I75" s="4">
        <f t="shared" si="9"/>
        <v>1.838</v>
      </c>
      <c r="J75" s="121"/>
      <c r="K75" s="121"/>
      <c r="L75" s="4">
        <v>1.838</v>
      </c>
      <c r="M75" s="60">
        <v>1</v>
      </c>
    </row>
    <row r="76" spans="1:13" s="30" customFormat="1" ht="15.75">
      <c r="A76" s="117"/>
      <c r="B76" s="134"/>
      <c r="C76" s="121"/>
      <c r="D76" s="7">
        <v>6</v>
      </c>
      <c r="E76" s="8"/>
      <c r="F76" s="4">
        <v>1.838</v>
      </c>
      <c r="G76" s="4">
        <v>0</v>
      </c>
      <c r="H76" s="4">
        <v>0</v>
      </c>
      <c r="I76" s="4">
        <f t="shared" si="9"/>
        <v>1.838</v>
      </c>
      <c r="J76" s="121"/>
      <c r="K76" s="121"/>
      <c r="L76" s="4">
        <v>1.838</v>
      </c>
      <c r="M76" s="60">
        <v>1</v>
      </c>
    </row>
    <row r="77" spans="1:13" s="30" customFormat="1" ht="15.75">
      <c r="A77" s="117"/>
      <c r="B77" s="134"/>
      <c r="C77" s="121"/>
      <c r="D77" s="7">
        <v>7</v>
      </c>
      <c r="E77" s="8"/>
      <c r="F77" s="4">
        <v>1.838</v>
      </c>
      <c r="G77" s="4">
        <v>0</v>
      </c>
      <c r="H77" s="4">
        <v>0</v>
      </c>
      <c r="I77" s="4">
        <f t="shared" si="9"/>
        <v>1.838</v>
      </c>
      <c r="J77" s="121"/>
      <c r="K77" s="121"/>
      <c r="L77" s="4">
        <v>1.838</v>
      </c>
      <c r="M77" s="60">
        <v>1</v>
      </c>
    </row>
    <row r="78" spans="1:13" s="30" customFormat="1" ht="15.75">
      <c r="A78" s="117"/>
      <c r="B78" s="134"/>
      <c r="C78" s="121"/>
      <c r="D78" s="7">
        <v>8</v>
      </c>
      <c r="E78" s="8"/>
      <c r="F78" s="4">
        <v>1.838</v>
      </c>
      <c r="G78" s="4">
        <v>0</v>
      </c>
      <c r="H78" s="4">
        <v>0</v>
      </c>
      <c r="I78" s="4">
        <f t="shared" si="9"/>
        <v>1.838</v>
      </c>
      <c r="J78" s="121"/>
      <c r="K78" s="121"/>
      <c r="L78" s="4">
        <v>1.838</v>
      </c>
      <c r="M78" s="60">
        <v>1</v>
      </c>
    </row>
    <row r="79" spans="1:13" s="30" customFormat="1" ht="15.75">
      <c r="A79" s="117"/>
      <c r="B79" s="134"/>
      <c r="C79" s="121"/>
      <c r="D79" s="7">
        <v>9</v>
      </c>
      <c r="E79" s="8"/>
      <c r="F79" s="4">
        <v>1.838</v>
      </c>
      <c r="G79" s="4">
        <v>0</v>
      </c>
      <c r="H79" s="4">
        <v>0</v>
      </c>
      <c r="I79" s="4">
        <f t="shared" si="9"/>
        <v>1.838</v>
      </c>
      <c r="J79" s="121"/>
      <c r="K79" s="121"/>
      <c r="L79" s="4">
        <v>1.838</v>
      </c>
      <c r="M79" s="60">
        <v>1</v>
      </c>
    </row>
    <row r="80" spans="1:13" s="30" customFormat="1" ht="15.75">
      <c r="A80" s="117"/>
      <c r="B80" s="134"/>
      <c r="C80" s="121"/>
      <c r="D80" s="7">
        <v>10</v>
      </c>
      <c r="E80" s="8"/>
      <c r="F80" s="4">
        <v>1.838</v>
      </c>
      <c r="G80" s="4">
        <v>0</v>
      </c>
      <c r="H80" s="4">
        <v>0</v>
      </c>
      <c r="I80" s="4">
        <f t="shared" si="9"/>
        <v>1.838</v>
      </c>
      <c r="J80" s="121"/>
      <c r="K80" s="121"/>
      <c r="L80" s="4">
        <v>1.838</v>
      </c>
      <c r="M80" s="60">
        <v>1</v>
      </c>
    </row>
    <row r="81" spans="1:13" s="30" customFormat="1" ht="15.75">
      <c r="A81" s="117"/>
      <c r="B81" s="134"/>
      <c r="C81" s="121"/>
      <c r="D81" s="7">
        <v>11</v>
      </c>
      <c r="E81" s="8"/>
      <c r="F81" s="4">
        <v>1.833</v>
      </c>
      <c r="G81" s="4">
        <v>0</v>
      </c>
      <c r="H81" s="4">
        <v>0</v>
      </c>
      <c r="I81" s="4">
        <f t="shared" si="9"/>
        <v>1.833</v>
      </c>
      <c r="J81" s="121"/>
      <c r="K81" s="121"/>
      <c r="L81" s="4">
        <v>1.833</v>
      </c>
      <c r="M81" s="60">
        <v>1</v>
      </c>
    </row>
    <row r="82" spans="1:13" s="30" customFormat="1" ht="16.5" thickBot="1">
      <c r="A82" s="126"/>
      <c r="B82" s="134"/>
      <c r="C82" s="121"/>
      <c r="D82" s="11">
        <v>12</v>
      </c>
      <c r="E82" s="53"/>
      <c r="F82" s="4">
        <v>1.838</v>
      </c>
      <c r="G82" s="38">
        <v>0</v>
      </c>
      <c r="H82" s="38">
        <v>0</v>
      </c>
      <c r="I82" s="38">
        <f t="shared" si="9"/>
        <v>1.838</v>
      </c>
      <c r="J82" s="121"/>
      <c r="K82" s="121"/>
      <c r="L82" s="4">
        <v>1.838</v>
      </c>
      <c r="M82" s="61">
        <v>1</v>
      </c>
    </row>
    <row r="83" spans="1:13" s="45" customFormat="1" ht="16.5" thickBot="1">
      <c r="A83" s="62"/>
      <c r="B83" s="135"/>
      <c r="C83" s="48" t="s">
        <v>16</v>
      </c>
      <c r="D83" s="49" t="s">
        <v>22</v>
      </c>
      <c r="E83" s="54" t="s">
        <v>22</v>
      </c>
      <c r="F83" s="51">
        <f>SUM(F72:F82)</f>
        <v>20.213000000000005</v>
      </c>
      <c r="G83" s="51">
        <f>SUM(G72:G82)</f>
        <v>0</v>
      </c>
      <c r="H83" s="51">
        <f>SUM(H72:H82)</f>
        <v>0</v>
      </c>
      <c r="I83" s="51">
        <f>SUM(I72:I82)</f>
        <v>20.213000000000005</v>
      </c>
      <c r="J83" s="49" t="s">
        <v>22</v>
      </c>
      <c r="K83" s="50" t="s">
        <v>22</v>
      </c>
      <c r="L83" s="51">
        <f>SUM(L72:L82)</f>
        <v>20.213000000000005</v>
      </c>
      <c r="M83" s="52">
        <v>1</v>
      </c>
    </row>
    <row r="84" spans="1:13" s="31" customFormat="1" ht="21" thickBot="1">
      <c r="A84" s="65"/>
      <c r="B84" s="136"/>
      <c r="C84" s="76" t="s">
        <v>23</v>
      </c>
      <c r="D84" s="66" t="s">
        <v>22</v>
      </c>
      <c r="E84" s="66" t="s">
        <v>22</v>
      </c>
      <c r="F84" s="67">
        <f>F24+F36+F48+F59+F71+F83</f>
        <v>628.194</v>
      </c>
      <c r="G84" s="67">
        <f>G24+G36+G48+G59+G71+G83</f>
        <v>0</v>
      </c>
      <c r="H84" s="67">
        <f>H24+H36+H48+H59+H71+H83</f>
        <v>0</v>
      </c>
      <c r="I84" s="67">
        <f>I24+I36+I48+I59+I71+I83</f>
        <v>628.194</v>
      </c>
      <c r="J84" s="67" t="s">
        <v>22</v>
      </c>
      <c r="K84" s="67" t="s">
        <v>22</v>
      </c>
      <c r="L84" s="67">
        <f>L24+L36+L48+L59+L71+L83</f>
        <v>628.194</v>
      </c>
      <c r="M84" s="68">
        <f>L84/I84</f>
        <v>1</v>
      </c>
    </row>
    <row r="85" spans="1:13" ht="15.75" customHeight="1">
      <c r="A85" s="116">
        <v>7</v>
      </c>
      <c r="B85" s="118" t="s">
        <v>26</v>
      </c>
      <c r="C85" s="69" t="s">
        <v>24</v>
      </c>
      <c r="D85" s="56"/>
      <c r="E85" s="57"/>
      <c r="F85" s="58">
        <v>20.135</v>
      </c>
      <c r="G85" s="58">
        <v>0</v>
      </c>
      <c r="H85" s="58">
        <v>0</v>
      </c>
      <c r="I85" s="58">
        <f aca="true" t="shared" si="10" ref="I85:I105">F85</f>
        <v>20.135</v>
      </c>
      <c r="J85" s="120" t="s">
        <v>15</v>
      </c>
      <c r="K85" s="120" t="s">
        <v>5</v>
      </c>
      <c r="L85" s="77">
        <v>20.135</v>
      </c>
      <c r="M85" s="59">
        <f>L85/I85</f>
        <v>1</v>
      </c>
    </row>
    <row r="86" spans="1:13" ht="15.75">
      <c r="A86" s="117"/>
      <c r="B86" s="119"/>
      <c r="C86" s="32" t="s">
        <v>25</v>
      </c>
      <c r="D86" s="1"/>
      <c r="E86" s="2"/>
      <c r="F86" s="3">
        <v>333.377</v>
      </c>
      <c r="G86" s="3">
        <v>0</v>
      </c>
      <c r="H86" s="3">
        <v>0</v>
      </c>
      <c r="I86" s="4">
        <f t="shared" si="10"/>
        <v>333.377</v>
      </c>
      <c r="J86" s="121"/>
      <c r="K86" s="121"/>
      <c r="L86" s="78">
        <v>333.377</v>
      </c>
      <c r="M86" s="60">
        <f aca="true" t="shared" si="11" ref="M86:M99">L86/I86</f>
        <v>1</v>
      </c>
    </row>
    <row r="87" spans="1:13" ht="31.5">
      <c r="A87" s="117"/>
      <c r="B87" s="119"/>
      <c r="C87" s="32" t="s">
        <v>49</v>
      </c>
      <c r="D87" s="1"/>
      <c r="E87" s="2"/>
      <c r="F87" s="3">
        <v>110.972</v>
      </c>
      <c r="G87" s="3">
        <v>0</v>
      </c>
      <c r="H87" s="3">
        <v>0</v>
      </c>
      <c r="I87" s="4">
        <f t="shared" si="10"/>
        <v>110.972</v>
      </c>
      <c r="J87" s="121"/>
      <c r="K87" s="121"/>
      <c r="L87" s="78">
        <v>110.972</v>
      </c>
      <c r="M87" s="60">
        <f t="shared" si="11"/>
        <v>1</v>
      </c>
    </row>
    <row r="88" spans="1:13" ht="15.75">
      <c r="A88" s="117"/>
      <c r="B88" s="119"/>
      <c r="C88" s="32" t="s">
        <v>34</v>
      </c>
      <c r="D88" s="1"/>
      <c r="E88" s="2"/>
      <c r="F88" s="3">
        <v>14.381</v>
      </c>
      <c r="G88" s="3">
        <v>0</v>
      </c>
      <c r="H88" s="3">
        <v>0</v>
      </c>
      <c r="I88" s="4">
        <f t="shared" si="10"/>
        <v>14.381</v>
      </c>
      <c r="J88" s="121"/>
      <c r="K88" s="121"/>
      <c r="L88" s="78">
        <v>14.381</v>
      </c>
      <c r="M88" s="60">
        <f t="shared" si="11"/>
        <v>1</v>
      </c>
    </row>
    <row r="89" spans="1:13" ht="15.75">
      <c r="A89" s="117"/>
      <c r="B89" s="119"/>
      <c r="C89" s="32" t="s">
        <v>35</v>
      </c>
      <c r="D89" s="1"/>
      <c r="E89" s="2"/>
      <c r="F89" s="3">
        <v>12.693</v>
      </c>
      <c r="G89" s="3">
        <v>0</v>
      </c>
      <c r="H89" s="3">
        <v>0</v>
      </c>
      <c r="I89" s="4">
        <f t="shared" si="10"/>
        <v>12.693</v>
      </c>
      <c r="J89" s="121"/>
      <c r="K89" s="121"/>
      <c r="L89" s="78">
        <v>12.693</v>
      </c>
      <c r="M89" s="60">
        <f t="shared" si="11"/>
        <v>1</v>
      </c>
    </row>
    <row r="90" spans="1:13" ht="31.5">
      <c r="A90" s="117"/>
      <c r="B90" s="119"/>
      <c r="C90" s="32" t="s">
        <v>39</v>
      </c>
      <c r="D90" s="1"/>
      <c r="E90" s="2"/>
      <c r="F90" s="3">
        <f>2.073+6.341</f>
        <v>8.414</v>
      </c>
      <c r="G90" s="3"/>
      <c r="H90" s="3"/>
      <c r="I90" s="4">
        <f t="shared" si="10"/>
        <v>8.414</v>
      </c>
      <c r="J90" s="121"/>
      <c r="K90" s="121"/>
      <c r="L90" s="78">
        <v>8.414</v>
      </c>
      <c r="M90" s="60">
        <f t="shared" si="11"/>
        <v>1</v>
      </c>
    </row>
    <row r="91" spans="1:13" ht="15.75">
      <c r="A91" s="117"/>
      <c r="B91" s="119"/>
      <c r="C91" s="75" t="s">
        <v>48</v>
      </c>
      <c r="D91" s="10"/>
      <c r="E91" s="35"/>
      <c r="F91" s="36">
        <v>63.136</v>
      </c>
      <c r="G91" s="36"/>
      <c r="H91" s="36"/>
      <c r="I91" s="4">
        <f t="shared" si="10"/>
        <v>63.136</v>
      </c>
      <c r="J91" s="121"/>
      <c r="K91" s="121"/>
      <c r="L91" s="79">
        <v>63.136</v>
      </c>
      <c r="M91" s="60">
        <f t="shared" si="11"/>
        <v>1</v>
      </c>
    </row>
    <row r="92" spans="1:13" ht="32.25" thickBot="1">
      <c r="A92" s="117"/>
      <c r="B92" s="119"/>
      <c r="C92" s="75" t="s">
        <v>36</v>
      </c>
      <c r="D92" s="10"/>
      <c r="E92" s="35"/>
      <c r="F92" s="36">
        <v>36.21</v>
      </c>
      <c r="G92" s="36">
        <v>0</v>
      </c>
      <c r="H92" s="36">
        <v>0</v>
      </c>
      <c r="I92" s="38">
        <f t="shared" si="10"/>
        <v>36.21</v>
      </c>
      <c r="J92" s="121"/>
      <c r="K92" s="121"/>
      <c r="L92" s="79">
        <v>36.21</v>
      </c>
      <c r="M92" s="61">
        <f t="shared" si="11"/>
        <v>1</v>
      </c>
    </row>
    <row r="93" spans="1:13" s="45" customFormat="1" ht="16.5" thickBot="1">
      <c r="A93" s="48"/>
      <c r="B93" s="74"/>
      <c r="C93" s="73" t="s">
        <v>16</v>
      </c>
      <c r="D93" s="49" t="s">
        <v>22</v>
      </c>
      <c r="E93" s="54" t="s">
        <v>22</v>
      </c>
      <c r="F93" s="51">
        <f>SUM(F85:F92)</f>
        <v>599.318</v>
      </c>
      <c r="G93" s="51">
        <v>0</v>
      </c>
      <c r="H93" s="51">
        <v>0</v>
      </c>
      <c r="I93" s="51">
        <f t="shared" si="10"/>
        <v>599.318</v>
      </c>
      <c r="J93" s="49" t="s">
        <v>22</v>
      </c>
      <c r="K93" s="54" t="s">
        <v>22</v>
      </c>
      <c r="L93" s="51">
        <f>SUM(L85:L92)</f>
        <v>599.318</v>
      </c>
      <c r="M93" s="52">
        <f t="shared" si="11"/>
        <v>1</v>
      </c>
    </row>
    <row r="94" spans="1:13" ht="15.75">
      <c r="A94" s="116">
        <v>8</v>
      </c>
      <c r="B94" s="118" t="s">
        <v>27</v>
      </c>
      <c r="C94" s="69" t="s">
        <v>24</v>
      </c>
      <c r="D94" s="56"/>
      <c r="E94" s="57"/>
      <c r="F94" s="58">
        <v>12.309</v>
      </c>
      <c r="G94" s="58">
        <v>0</v>
      </c>
      <c r="H94" s="58">
        <v>0</v>
      </c>
      <c r="I94" s="58">
        <f t="shared" si="10"/>
        <v>12.309</v>
      </c>
      <c r="J94" s="120" t="s">
        <v>15</v>
      </c>
      <c r="K94" s="120" t="s">
        <v>5</v>
      </c>
      <c r="L94" s="77">
        <v>12.309</v>
      </c>
      <c r="M94" s="59">
        <f t="shared" si="11"/>
        <v>1</v>
      </c>
    </row>
    <row r="95" spans="1:13" ht="15.75">
      <c r="A95" s="117"/>
      <c r="B95" s="119"/>
      <c r="C95" s="32" t="s">
        <v>25</v>
      </c>
      <c r="D95" s="1"/>
      <c r="E95" s="2"/>
      <c r="F95" s="3">
        <v>254.185</v>
      </c>
      <c r="G95" s="3">
        <v>0</v>
      </c>
      <c r="H95" s="3">
        <v>0</v>
      </c>
      <c r="I95" s="4">
        <f t="shared" si="10"/>
        <v>254.185</v>
      </c>
      <c r="J95" s="121"/>
      <c r="K95" s="121"/>
      <c r="L95" s="78">
        <v>254.185</v>
      </c>
      <c r="M95" s="60">
        <f t="shared" si="11"/>
        <v>1</v>
      </c>
    </row>
    <row r="96" spans="1:13" ht="15.75">
      <c r="A96" s="117"/>
      <c r="B96" s="119"/>
      <c r="C96" s="32" t="s">
        <v>50</v>
      </c>
      <c r="D96" s="1"/>
      <c r="E96" s="2"/>
      <c r="F96" s="3">
        <v>156.423</v>
      </c>
      <c r="G96" s="3">
        <v>0</v>
      </c>
      <c r="H96" s="3">
        <v>0</v>
      </c>
      <c r="I96" s="4">
        <f t="shared" si="10"/>
        <v>156.423</v>
      </c>
      <c r="J96" s="121"/>
      <c r="K96" s="121"/>
      <c r="L96" s="78">
        <v>156.423</v>
      </c>
      <c r="M96" s="60">
        <f t="shared" si="11"/>
        <v>1</v>
      </c>
    </row>
    <row r="97" spans="1:13" ht="31.5">
      <c r="A97" s="117"/>
      <c r="B97" s="119"/>
      <c r="C97" s="32" t="s">
        <v>36</v>
      </c>
      <c r="D97" s="1"/>
      <c r="E97" s="2"/>
      <c r="F97" s="3">
        <v>14.819</v>
      </c>
      <c r="G97" s="3">
        <v>0</v>
      </c>
      <c r="H97" s="3">
        <v>0</v>
      </c>
      <c r="I97" s="4">
        <f t="shared" si="10"/>
        <v>14.819</v>
      </c>
      <c r="J97" s="121"/>
      <c r="K97" s="121"/>
      <c r="L97" s="78">
        <v>14.819</v>
      </c>
      <c r="M97" s="60">
        <f t="shared" si="11"/>
        <v>1</v>
      </c>
    </row>
    <row r="98" spans="1:13" ht="16.5" thickBot="1">
      <c r="A98" s="117"/>
      <c r="B98" s="119"/>
      <c r="C98" s="75" t="s">
        <v>30</v>
      </c>
      <c r="D98" s="10"/>
      <c r="E98" s="35"/>
      <c r="F98" s="36">
        <v>11.166</v>
      </c>
      <c r="G98" s="36">
        <v>0</v>
      </c>
      <c r="H98" s="36">
        <v>0</v>
      </c>
      <c r="I98" s="38">
        <f t="shared" si="10"/>
        <v>11.166</v>
      </c>
      <c r="J98" s="121"/>
      <c r="K98" s="121"/>
      <c r="L98" s="79">
        <v>11.166</v>
      </c>
      <c r="M98" s="61">
        <f t="shared" si="11"/>
        <v>1</v>
      </c>
    </row>
    <row r="99" spans="1:13" s="9" customFormat="1" ht="16.5" thickBot="1">
      <c r="A99" s="71"/>
      <c r="B99" s="72"/>
      <c r="C99" s="73" t="s">
        <v>16</v>
      </c>
      <c r="D99" s="49" t="s">
        <v>22</v>
      </c>
      <c r="E99" s="54" t="s">
        <v>22</v>
      </c>
      <c r="F99" s="51">
        <f>SUM(F94:F98)</f>
        <v>448.90200000000004</v>
      </c>
      <c r="G99" s="51">
        <v>0</v>
      </c>
      <c r="H99" s="51">
        <v>0</v>
      </c>
      <c r="I99" s="51">
        <f t="shared" si="10"/>
        <v>448.90200000000004</v>
      </c>
      <c r="J99" s="49" t="s">
        <v>22</v>
      </c>
      <c r="K99" s="54" t="s">
        <v>22</v>
      </c>
      <c r="L99" s="51">
        <f>SUM(L94:L98)</f>
        <v>448.90200000000004</v>
      </c>
      <c r="M99" s="52">
        <f t="shared" si="11"/>
        <v>1</v>
      </c>
    </row>
    <row r="100" spans="1:13" ht="15.75">
      <c r="A100" s="116">
        <v>9</v>
      </c>
      <c r="B100" s="118" t="s">
        <v>28</v>
      </c>
      <c r="C100" s="80" t="s">
        <v>51</v>
      </c>
      <c r="D100" s="81"/>
      <c r="E100" s="82"/>
      <c r="F100" s="83">
        <v>236.911</v>
      </c>
      <c r="G100" s="58">
        <v>0</v>
      </c>
      <c r="H100" s="58">
        <v>0</v>
      </c>
      <c r="I100" s="58">
        <f t="shared" si="10"/>
        <v>236.911</v>
      </c>
      <c r="J100" s="120" t="s">
        <v>15</v>
      </c>
      <c r="K100" s="120" t="s">
        <v>5</v>
      </c>
      <c r="L100" s="77">
        <v>236.911</v>
      </c>
      <c r="M100" s="59">
        <f>L100/I100</f>
        <v>1</v>
      </c>
    </row>
    <row r="101" spans="1:13" ht="31.5">
      <c r="A101" s="117"/>
      <c r="B101" s="119"/>
      <c r="C101" s="84" t="s">
        <v>36</v>
      </c>
      <c r="D101" s="85"/>
      <c r="E101" s="86"/>
      <c r="F101" s="87">
        <v>84.114</v>
      </c>
      <c r="G101" s="3">
        <v>0</v>
      </c>
      <c r="H101" s="3">
        <v>0</v>
      </c>
      <c r="I101" s="4">
        <f t="shared" si="10"/>
        <v>84.114</v>
      </c>
      <c r="J101" s="121"/>
      <c r="K101" s="121"/>
      <c r="L101" s="78">
        <v>84.114</v>
      </c>
      <c r="M101" s="60">
        <f>L101/I101</f>
        <v>1</v>
      </c>
    </row>
    <row r="102" spans="1:13" ht="31.5">
      <c r="A102" s="117"/>
      <c r="B102" s="119"/>
      <c r="C102" s="84" t="s">
        <v>52</v>
      </c>
      <c r="D102" s="85"/>
      <c r="E102" s="86"/>
      <c r="F102" s="87">
        <v>1494.707</v>
      </c>
      <c r="G102" s="3">
        <v>0</v>
      </c>
      <c r="H102" s="3">
        <v>0</v>
      </c>
      <c r="I102" s="4">
        <f t="shared" si="10"/>
        <v>1494.707</v>
      </c>
      <c r="J102" s="121"/>
      <c r="K102" s="121"/>
      <c r="L102" s="78"/>
      <c r="M102" s="60">
        <f>L102/I102</f>
        <v>0</v>
      </c>
    </row>
    <row r="103" spans="1:13" ht="15.75">
      <c r="A103" s="117"/>
      <c r="B103" s="119"/>
      <c r="C103" s="84" t="s">
        <v>40</v>
      </c>
      <c r="D103" s="85"/>
      <c r="E103" s="86"/>
      <c r="F103" s="87">
        <f>45.864+6.805+12.086+18.276</f>
        <v>83.03099999999999</v>
      </c>
      <c r="G103" s="3">
        <v>0</v>
      </c>
      <c r="H103" s="3">
        <v>0</v>
      </c>
      <c r="I103" s="4">
        <f t="shared" si="10"/>
        <v>83.03099999999999</v>
      </c>
      <c r="J103" s="121"/>
      <c r="K103" s="121"/>
      <c r="L103" s="78">
        <v>83.031</v>
      </c>
      <c r="M103" s="60">
        <f>L103/I103</f>
        <v>1.0000000000000002</v>
      </c>
    </row>
    <row r="104" spans="1:13" ht="63">
      <c r="A104" s="117"/>
      <c r="B104" s="119"/>
      <c r="C104" s="88" t="s">
        <v>54</v>
      </c>
      <c r="D104" s="89"/>
      <c r="E104" s="90"/>
      <c r="F104" s="91">
        <v>274.56</v>
      </c>
      <c r="G104" s="36">
        <v>0</v>
      </c>
      <c r="H104" s="36">
        <v>0</v>
      </c>
      <c r="I104" s="4">
        <f t="shared" si="10"/>
        <v>274.56</v>
      </c>
      <c r="J104" s="121"/>
      <c r="K104" s="121"/>
      <c r="L104" s="79">
        <v>274.56</v>
      </c>
      <c r="M104" s="60">
        <f>L104/I104</f>
        <v>1</v>
      </c>
    </row>
    <row r="105" spans="1:13" ht="48" thickBot="1">
      <c r="A105" s="117"/>
      <c r="B105" s="119"/>
      <c r="C105" s="88" t="s">
        <v>53</v>
      </c>
      <c r="D105" s="89" t="s">
        <v>12</v>
      </c>
      <c r="E105" s="90">
        <v>2</v>
      </c>
      <c r="F105" s="91">
        <f>14.809+5.989+4.984+10.698</f>
        <v>36.48</v>
      </c>
      <c r="G105" s="36">
        <v>0</v>
      </c>
      <c r="H105" s="36">
        <v>0</v>
      </c>
      <c r="I105" s="38">
        <f t="shared" si="10"/>
        <v>36.48</v>
      </c>
      <c r="J105" s="121"/>
      <c r="K105" s="121"/>
      <c r="L105" s="91">
        <f>14.809+5.989+4.984+10.698</f>
        <v>36.48</v>
      </c>
      <c r="M105" s="61">
        <v>1</v>
      </c>
    </row>
    <row r="106" spans="1:13" s="45" customFormat="1" ht="16.5" thickBot="1">
      <c r="A106" s="98"/>
      <c r="B106" s="101"/>
      <c r="C106" s="93" t="s">
        <v>16</v>
      </c>
      <c r="D106" s="49" t="s">
        <v>22</v>
      </c>
      <c r="E106" s="54" t="s">
        <v>22</v>
      </c>
      <c r="F106" s="51">
        <f>SUM(F100:F105)</f>
        <v>2209.803</v>
      </c>
      <c r="G106" s="51">
        <f>SUM(G100:G105)</f>
        <v>0</v>
      </c>
      <c r="H106" s="51">
        <f>SUM(H100:H105)</f>
        <v>0</v>
      </c>
      <c r="I106" s="51">
        <f>SUM(I100:I105)</f>
        <v>2209.803</v>
      </c>
      <c r="J106" s="49" t="s">
        <v>22</v>
      </c>
      <c r="K106" s="54" t="s">
        <v>22</v>
      </c>
      <c r="L106" s="51">
        <f>SUM(L100:L105)</f>
        <v>715.096</v>
      </c>
      <c r="M106" s="52">
        <v>1</v>
      </c>
    </row>
    <row r="107" spans="1:13" s="45" customFormat="1" ht="30.75" customHeight="1" thickBot="1">
      <c r="A107" s="92"/>
      <c r="B107" s="118" t="s">
        <v>41</v>
      </c>
      <c r="C107" s="103" t="s">
        <v>55</v>
      </c>
      <c r="D107" s="99"/>
      <c r="E107" s="100"/>
      <c r="F107" s="106">
        <v>7.097</v>
      </c>
      <c r="G107" s="106"/>
      <c r="H107" s="106"/>
      <c r="I107" s="106">
        <f aca="true" t="shared" si="12" ref="I107:I112">F107</f>
        <v>7.097</v>
      </c>
      <c r="J107" s="107"/>
      <c r="K107" s="100"/>
      <c r="L107" s="111">
        <v>7.097</v>
      </c>
      <c r="M107" s="104">
        <f>L107/F107</f>
        <v>1</v>
      </c>
    </row>
    <row r="108" spans="1:13" s="45" customFormat="1" ht="16.5" thickBot="1">
      <c r="A108" s="92"/>
      <c r="B108" s="119"/>
      <c r="C108" s="103" t="s">
        <v>56</v>
      </c>
      <c r="D108" s="96"/>
      <c r="E108" s="97"/>
      <c r="F108" s="108">
        <v>97.748</v>
      </c>
      <c r="G108" s="108"/>
      <c r="H108" s="108"/>
      <c r="I108" s="108">
        <f t="shared" si="12"/>
        <v>97.748</v>
      </c>
      <c r="J108" s="109"/>
      <c r="K108" s="97"/>
      <c r="L108" s="108">
        <v>97.748</v>
      </c>
      <c r="M108" s="104">
        <f>1</f>
        <v>1</v>
      </c>
    </row>
    <row r="109" spans="1:13" s="45" customFormat="1" ht="16.5" thickBot="1">
      <c r="A109" s="92"/>
      <c r="B109" s="119"/>
      <c r="C109" s="103" t="s">
        <v>57</v>
      </c>
      <c r="D109" s="96"/>
      <c r="E109" s="97"/>
      <c r="F109" s="108">
        <v>63.721</v>
      </c>
      <c r="G109" s="108"/>
      <c r="H109" s="108"/>
      <c r="I109" s="108">
        <f t="shared" si="12"/>
        <v>63.721</v>
      </c>
      <c r="J109" s="109"/>
      <c r="K109" s="97"/>
      <c r="L109" s="108">
        <v>63.721</v>
      </c>
      <c r="M109" s="104">
        <f>1</f>
        <v>1</v>
      </c>
    </row>
    <row r="110" spans="1:13" s="45" customFormat="1" ht="16.5" thickBot="1">
      <c r="A110" s="92"/>
      <c r="B110" s="119"/>
      <c r="C110" s="103" t="s">
        <v>58</v>
      </c>
      <c r="D110" s="96"/>
      <c r="E110" s="97"/>
      <c r="F110" s="108">
        <v>6.166</v>
      </c>
      <c r="G110" s="108"/>
      <c r="H110" s="108"/>
      <c r="I110" s="108">
        <f t="shared" si="12"/>
        <v>6.166</v>
      </c>
      <c r="J110" s="109"/>
      <c r="K110" s="97"/>
      <c r="L110" s="108">
        <v>6.166</v>
      </c>
      <c r="M110" s="105">
        <f>1</f>
        <v>1</v>
      </c>
    </row>
    <row r="111" spans="1:13" s="45" customFormat="1" ht="63.75" thickBot="1">
      <c r="A111" s="92"/>
      <c r="B111" s="119"/>
      <c r="C111" s="103" t="s">
        <v>59</v>
      </c>
      <c r="D111" s="96"/>
      <c r="E111" s="97"/>
      <c r="F111" s="108">
        <v>152.708</v>
      </c>
      <c r="G111" s="108"/>
      <c r="H111" s="108"/>
      <c r="I111" s="108">
        <f t="shared" si="12"/>
        <v>152.708</v>
      </c>
      <c r="J111" s="109"/>
      <c r="K111" s="97"/>
      <c r="L111" s="112">
        <v>152.708</v>
      </c>
      <c r="M111" s="105">
        <f>L111/F111</f>
        <v>1</v>
      </c>
    </row>
    <row r="112" spans="1:14" ht="32.25" thickBot="1">
      <c r="A112" s="55">
        <v>10</v>
      </c>
      <c r="B112" s="124"/>
      <c r="C112" s="103" t="s">
        <v>37</v>
      </c>
      <c r="D112" s="11" t="s">
        <v>13</v>
      </c>
      <c r="E112" s="53"/>
      <c r="F112" s="38">
        <v>451.608</v>
      </c>
      <c r="G112" s="38">
        <v>0</v>
      </c>
      <c r="H112" s="38">
        <v>0</v>
      </c>
      <c r="I112" s="38">
        <f t="shared" si="12"/>
        <v>451.608</v>
      </c>
      <c r="J112" s="11" t="s">
        <v>15</v>
      </c>
      <c r="K112" s="94" t="s">
        <v>5</v>
      </c>
      <c r="L112" s="38">
        <v>451.608</v>
      </c>
      <c r="M112" s="95">
        <f>L112/F112</f>
        <v>1</v>
      </c>
      <c r="N112" s="20"/>
    </row>
    <row r="113" spans="1:13" s="45" customFormat="1" ht="16.5" thickBot="1">
      <c r="A113" s="48"/>
      <c r="B113" s="74"/>
      <c r="C113" s="102" t="s">
        <v>16</v>
      </c>
      <c r="D113" s="49" t="s">
        <v>22</v>
      </c>
      <c r="E113" s="54" t="s">
        <v>22</v>
      </c>
      <c r="F113" s="51">
        <f>SUM(F107:F112)</f>
        <v>779.048</v>
      </c>
      <c r="G113" s="51">
        <f>SUM(G112:G112)</f>
        <v>0</v>
      </c>
      <c r="H113" s="51">
        <f>SUM(H112:H112)</f>
        <v>0</v>
      </c>
      <c r="I113" s="51">
        <f>SUM(I107:I112)</f>
        <v>779.048</v>
      </c>
      <c r="J113" s="49" t="s">
        <v>22</v>
      </c>
      <c r="K113" s="54" t="s">
        <v>22</v>
      </c>
      <c r="L113" s="51">
        <f>SUM(L107:L112)</f>
        <v>779.048</v>
      </c>
      <c r="M113" s="52">
        <f>L113/F113</f>
        <v>1</v>
      </c>
    </row>
    <row r="114" spans="1:13" ht="31.5" customHeight="1">
      <c r="A114" s="121">
        <v>11</v>
      </c>
      <c r="B114" s="119" t="s">
        <v>42</v>
      </c>
      <c r="C114" s="70" t="s">
        <v>4</v>
      </c>
      <c r="D114" s="7"/>
      <c r="E114" s="8"/>
      <c r="F114" s="4">
        <f>7.078+13.605+22.511+41.814+60.057</f>
        <v>145.065</v>
      </c>
      <c r="G114" s="4">
        <v>0</v>
      </c>
      <c r="H114" s="4">
        <v>0</v>
      </c>
      <c r="I114" s="4">
        <f>F114</f>
        <v>145.065</v>
      </c>
      <c r="J114" s="121" t="s">
        <v>15</v>
      </c>
      <c r="K114" s="121" t="s">
        <v>5</v>
      </c>
      <c r="L114" s="4">
        <f>7.078+13.605+22.511+41.814+60.057</f>
        <v>145.065</v>
      </c>
      <c r="M114" s="47">
        <v>1</v>
      </c>
    </row>
    <row r="115" spans="1:13" ht="15.75">
      <c r="A115" s="121"/>
      <c r="B115" s="119"/>
      <c r="C115" s="33" t="s">
        <v>60</v>
      </c>
      <c r="D115" s="1"/>
      <c r="E115" s="2"/>
      <c r="F115" s="3">
        <f>8.93+12.137+8.93</f>
        <v>29.997</v>
      </c>
      <c r="G115" s="3">
        <v>0</v>
      </c>
      <c r="H115" s="3">
        <v>0</v>
      </c>
      <c r="I115" s="4">
        <f>F115</f>
        <v>29.997</v>
      </c>
      <c r="J115" s="121"/>
      <c r="K115" s="121"/>
      <c r="L115" s="3">
        <f>8.93+12.137+8.93</f>
        <v>29.997</v>
      </c>
      <c r="M115" s="5">
        <v>1</v>
      </c>
    </row>
    <row r="116" spans="1:13" ht="15.75">
      <c r="A116" s="121"/>
      <c r="B116" s="119"/>
      <c r="C116" s="34" t="s">
        <v>14</v>
      </c>
      <c r="D116" s="10"/>
      <c r="E116" s="35"/>
      <c r="F116" s="36">
        <f>6.328+3.521+95.377</f>
        <v>105.226</v>
      </c>
      <c r="G116" s="36">
        <v>0</v>
      </c>
      <c r="H116" s="36">
        <v>0</v>
      </c>
      <c r="I116" s="3">
        <f>F116</f>
        <v>105.226</v>
      </c>
      <c r="J116" s="121"/>
      <c r="K116" s="121"/>
      <c r="L116" s="36">
        <f>6.328+3.521+95.377</f>
        <v>105.226</v>
      </c>
      <c r="M116" s="37">
        <v>1</v>
      </c>
    </row>
    <row r="117" spans="1:13" ht="31.5">
      <c r="A117" s="121"/>
      <c r="B117" s="119"/>
      <c r="C117" s="34" t="s">
        <v>61</v>
      </c>
      <c r="D117" s="10"/>
      <c r="E117" s="35"/>
      <c r="F117" s="36">
        <f>27.5+20.906+1.2+20.24</f>
        <v>69.846</v>
      </c>
      <c r="G117" s="36">
        <v>0</v>
      </c>
      <c r="H117" s="36">
        <v>0</v>
      </c>
      <c r="I117" s="38">
        <f>F117</f>
        <v>69.846</v>
      </c>
      <c r="J117" s="121"/>
      <c r="K117" s="121"/>
      <c r="L117" s="36">
        <f>27.5+20.906+1.2+20.24</f>
        <v>69.846</v>
      </c>
      <c r="M117" s="5">
        <v>1</v>
      </c>
    </row>
    <row r="118" spans="1:13" ht="16.5" thickBot="1">
      <c r="A118" s="121"/>
      <c r="B118" s="119"/>
      <c r="C118" s="34" t="s">
        <v>62</v>
      </c>
      <c r="D118" s="10"/>
      <c r="E118" s="35"/>
      <c r="F118" s="36">
        <f>7.84+11.2</f>
        <v>19.04</v>
      </c>
      <c r="G118" s="36">
        <v>0</v>
      </c>
      <c r="H118" s="36">
        <v>0</v>
      </c>
      <c r="I118" s="38">
        <f>F118</f>
        <v>19.04</v>
      </c>
      <c r="J118" s="121"/>
      <c r="K118" s="121"/>
      <c r="L118" s="36">
        <f>7.84+11.2</f>
        <v>19.04</v>
      </c>
      <c r="M118" s="39">
        <v>1</v>
      </c>
    </row>
    <row r="119" spans="1:14" s="9" customFormat="1" ht="19.5" thickBot="1">
      <c r="A119" s="71"/>
      <c r="B119" s="72"/>
      <c r="C119" s="73" t="s">
        <v>16</v>
      </c>
      <c r="D119" s="49" t="s">
        <v>22</v>
      </c>
      <c r="E119" s="54" t="s">
        <v>22</v>
      </c>
      <c r="F119" s="51">
        <f>SUM(F114:F118)</f>
        <v>369.17400000000004</v>
      </c>
      <c r="G119" s="51">
        <f>SUM(G114:G118)</f>
        <v>0</v>
      </c>
      <c r="H119" s="51">
        <f>SUM(H114:H118)</f>
        <v>0</v>
      </c>
      <c r="I119" s="51">
        <f>SUM(I114:I118)</f>
        <v>369.17400000000004</v>
      </c>
      <c r="J119" s="49" t="s">
        <v>22</v>
      </c>
      <c r="K119" s="54" t="s">
        <v>22</v>
      </c>
      <c r="L119" s="51">
        <f>SUM(L114:L118)</f>
        <v>369.17400000000004</v>
      </c>
      <c r="M119" s="52">
        <f>L119/F119</f>
        <v>1</v>
      </c>
      <c r="N119" s="22"/>
    </row>
    <row r="120" spans="1:14" ht="42.75" customHeight="1" thickBot="1">
      <c r="A120" s="40"/>
      <c r="B120" s="122" t="s">
        <v>43</v>
      </c>
      <c r="C120" s="123"/>
      <c r="D120" s="41"/>
      <c r="E120" s="42"/>
      <c r="F120" s="43">
        <f>F93+F99+F99+F106+F113+F119</f>
        <v>4855.147</v>
      </c>
      <c r="G120" s="43">
        <f>G93+G99+G99+G106+G113+G119</f>
        <v>0</v>
      </c>
      <c r="H120" s="43">
        <f>H93+H99+H99+H106+H113+H119</f>
        <v>0</v>
      </c>
      <c r="I120" s="43">
        <f>I93+I99+I99+I106+I113+I119</f>
        <v>4855.147</v>
      </c>
      <c r="J120" s="43" t="s">
        <v>44</v>
      </c>
      <c r="K120" s="43" t="s">
        <v>44</v>
      </c>
      <c r="L120" s="43">
        <f>L93+L99+L99+L106+L113+L119</f>
        <v>3360.4399999999996</v>
      </c>
      <c r="M120" s="44">
        <v>1</v>
      </c>
      <c r="N120" s="22"/>
    </row>
    <row r="121" spans="1:13" s="9" customFormat="1" ht="63.75" thickBot="1">
      <c r="A121" s="17">
        <v>12</v>
      </c>
      <c r="B121" s="12"/>
      <c r="C121" s="13" t="s">
        <v>29</v>
      </c>
      <c r="D121" s="14"/>
      <c r="E121" s="15"/>
      <c r="F121" s="16">
        <v>10</v>
      </c>
      <c r="G121" s="16">
        <v>0</v>
      </c>
      <c r="H121" s="16"/>
      <c r="I121" s="16">
        <v>0</v>
      </c>
      <c r="J121" s="14" t="s">
        <v>31</v>
      </c>
      <c r="K121" s="14" t="s">
        <v>5</v>
      </c>
      <c r="L121" s="16">
        <v>10</v>
      </c>
      <c r="M121" s="18">
        <v>1</v>
      </c>
    </row>
    <row r="122" spans="1:13" s="31" customFormat="1" ht="23.25" thickBot="1">
      <c r="A122" s="113" t="s">
        <v>32</v>
      </c>
      <c r="B122" s="114"/>
      <c r="C122" s="115"/>
      <c r="D122" s="41"/>
      <c r="E122" s="42"/>
      <c r="F122" s="43">
        <f>F84+F120+F121</f>
        <v>5493.341</v>
      </c>
      <c r="G122" s="43">
        <f>G84+G120+G121</f>
        <v>0</v>
      </c>
      <c r="H122" s="43"/>
      <c r="I122" s="43">
        <f>I84+I120+I121</f>
        <v>5483.341</v>
      </c>
      <c r="J122" s="41" t="s">
        <v>22</v>
      </c>
      <c r="K122" s="42" t="s">
        <v>22</v>
      </c>
      <c r="L122" s="43">
        <f>L84+L120+L121</f>
        <v>3998.6339999999996</v>
      </c>
      <c r="M122" s="44">
        <v>1</v>
      </c>
    </row>
  </sheetData>
  <sheetProtection/>
  <mergeCells count="66">
    <mergeCell ref="A60:A70"/>
    <mergeCell ref="A72:A82"/>
    <mergeCell ref="K2:M2"/>
    <mergeCell ref="A2:D2"/>
    <mergeCell ref="A3:D3"/>
    <mergeCell ref="B4:D4"/>
    <mergeCell ref="B6:D6"/>
    <mergeCell ref="K3:M3"/>
    <mergeCell ref="K4:M4"/>
    <mergeCell ref="K5:M5"/>
    <mergeCell ref="K6:M6"/>
    <mergeCell ref="A7:K7"/>
    <mergeCell ref="A8:K8"/>
    <mergeCell ref="A9:K9"/>
    <mergeCell ref="A11:A12"/>
    <mergeCell ref="C11:C12"/>
    <mergeCell ref="D11:D12"/>
    <mergeCell ref="E11:E12"/>
    <mergeCell ref="F11:F12"/>
    <mergeCell ref="M11:M12"/>
    <mergeCell ref="A13:A23"/>
    <mergeCell ref="K13:K23"/>
    <mergeCell ref="J13:J23"/>
    <mergeCell ref="C60:C70"/>
    <mergeCell ref="C49:C58"/>
    <mergeCell ref="L11:L12"/>
    <mergeCell ref="J49:J58"/>
    <mergeCell ref="J60:J70"/>
    <mergeCell ref="G11:I11"/>
    <mergeCell ref="J11:J12"/>
    <mergeCell ref="K11:K12"/>
    <mergeCell ref="C37:C47"/>
    <mergeCell ref="C25:C35"/>
    <mergeCell ref="C13:C23"/>
    <mergeCell ref="B13:B84"/>
    <mergeCell ref="C72:C82"/>
    <mergeCell ref="K72:K82"/>
    <mergeCell ref="A25:A35"/>
    <mergeCell ref="J25:J35"/>
    <mergeCell ref="K25:K35"/>
    <mergeCell ref="A37:A47"/>
    <mergeCell ref="J37:J47"/>
    <mergeCell ref="A49:A58"/>
    <mergeCell ref="K49:K58"/>
    <mergeCell ref="A85:A92"/>
    <mergeCell ref="B120:C120"/>
    <mergeCell ref="B114:B118"/>
    <mergeCell ref="B94:B98"/>
    <mergeCell ref="A114:A118"/>
    <mergeCell ref="B107:B112"/>
    <mergeCell ref="A94:A98"/>
    <mergeCell ref="K37:K47"/>
    <mergeCell ref="B85:B92"/>
    <mergeCell ref="J85:J92"/>
    <mergeCell ref="J114:J118"/>
    <mergeCell ref="J72:J82"/>
    <mergeCell ref="K85:K92"/>
    <mergeCell ref="K94:K98"/>
    <mergeCell ref="J94:J98"/>
    <mergeCell ref="K60:K70"/>
    <mergeCell ref="A122:C122"/>
    <mergeCell ref="A100:A105"/>
    <mergeCell ref="B100:B105"/>
    <mergeCell ref="J100:J105"/>
    <mergeCell ref="K100:K105"/>
    <mergeCell ref="K114:K118"/>
  </mergeCells>
  <printOptions/>
  <pageMargins left="0.7" right="0.7" top="0.75" bottom="0.75" header="0.3" footer="0.3"/>
  <pageSetup fitToHeight="0" fitToWidth="0" horizontalDpi="600" verticalDpi="600" orientation="landscape" paperSize="9" scale="57" r:id="rId1"/>
  <rowBreaks count="2" manualBreakCount="2">
    <brk id="51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</dc:creator>
  <cp:keywords/>
  <dc:description/>
  <cp:lastModifiedBy>Админ</cp:lastModifiedBy>
  <cp:lastPrinted>2016-08-22T03:53:38Z</cp:lastPrinted>
  <dcterms:created xsi:type="dcterms:W3CDTF">2013-04-08T22:12:11Z</dcterms:created>
  <dcterms:modified xsi:type="dcterms:W3CDTF">2016-10-19T08:10:51Z</dcterms:modified>
  <cp:category/>
  <cp:version/>
  <cp:contentType/>
  <cp:contentStatus/>
</cp:coreProperties>
</file>